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21" activeTab="6"/>
  </bookViews>
  <sheets>
    <sheet name="Вернова,д.7" sheetId="15" r:id="rId1"/>
    <sheet name="Макаренко д.21А" sheetId="14" r:id="rId2"/>
    <sheet name="Макаренко,д.23" sheetId="2" r:id="rId3"/>
    <sheet name="Мира,д.3-20" sheetId="5" r:id="rId4"/>
    <sheet name="Мичурина д.29А" sheetId="13" r:id="rId5"/>
    <sheet name="Энтузиастов,д.6А" sheetId="4" r:id="rId6"/>
    <sheet name="Энтузиастов,д.6Б" sheetId="6" r:id="rId7"/>
  </sheets>
  <calcPr calcId="125725"/>
</workbook>
</file>

<file path=xl/calcChain.xml><?xml version="1.0" encoding="utf-8"?>
<calcChain xmlns="http://schemas.openxmlformats.org/spreadsheetml/2006/main">
  <c r="C21" i="15"/>
  <c r="D21"/>
  <c r="E21"/>
  <c r="F21"/>
  <c r="G21"/>
  <c r="H21"/>
  <c r="I21"/>
  <c r="J21"/>
  <c r="K21"/>
  <c r="L21"/>
  <c r="M21"/>
  <c r="N21"/>
  <c r="N10"/>
  <c r="N11"/>
  <c r="N12"/>
  <c r="N13"/>
  <c r="N14"/>
  <c r="N15"/>
  <c r="N16"/>
  <c r="N17"/>
  <c r="N18"/>
  <c r="N19"/>
  <c r="N20"/>
  <c r="N9"/>
  <c r="N10" i="14"/>
  <c r="N11"/>
  <c r="N21" s="1"/>
  <c r="N12"/>
  <c r="N13"/>
  <c r="N14"/>
  <c r="N15"/>
  <c r="N16"/>
  <c r="N17"/>
  <c r="N18"/>
  <c r="N19"/>
  <c r="N20"/>
  <c r="N9"/>
  <c r="C21"/>
  <c r="D21"/>
  <c r="E21"/>
  <c r="F21"/>
  <c r="G21"/>
  <c r="H21"/>
  <c r="I21"/>
  <c r="J21"/>
  <c r="K21"/>
  <c r="L21"/>
  <c r="M21"/>
  <c r="C21" i="2"/>
  <c r="D21"/>
  <c r="E21"/>
  <c r="F21"/>
  <c r="G21"/>
  <c r="H21"/>
  <c r="I21"/>
  <c r="J21"/>
  <c r="K21"/>
  <c r="L21"/>
  <c r="M21"/>
  <c r="N21"/>
  <c r="O10"/>
  <c r="O11"/>
  <c r="O12"/>
  <c r="O13"/>
  <c r="O14"/>
  <c r="O15"/>
  <c r="O16"/>
  <c r="O21" s="1"/>
  <c r="O17"/>
  <c r="O18"/>
  <c r="O19"/>
  <c r="O20"/>
  <c r="O9"/>
  <c r="M26" i="5"/>
  <c r="L10"/>
  <c r="L11"/>
  <c r="L12"/>
  <c r="L13"/>
  <c r="L14"/>
  <c r="L15"/>
  <c r="L16"/>
  <c r="L17"/>
  <c r="L18"/>
  <c r="L19"/>
  <c r="L20"/>
  <c r="L9"/>
  <c r="C21"/>
  <c r="D21"/>
  <c r="E21"/>
  <c r="F21"/>
  <c r="G21"/>
  <c r="H21"/>
  <c r="I21"/>
  <c r="J21"/>
  <c r="K21"/>
  <c r="L21"/>
  <c r="N10" i="13"/>
  <c r="N11"/>
  <c r="N21" s="1"/>
  <c r="N12"/>
  <c r="N13"/>
  <c r="N14"/>
  <c r="N15"/>
  <c r="N16"/>
  <c r="N17"/>
  <c r="N18"/>
  <c r="N19"/>
  <c r="N20"/>
  <c r="N9"/>
  <c r="C21"/>
  <c r="D21"/>
  <c r="E21"/>
  <c r="F21"/>
  <c r="G21"/>
  <c r="H21"/>
  <c r="I21"/>
  <c r="J21"/>
  <c r="K21"/>
  <c r="L21"/>
  <c r="M21"/>
  <c r="L10" i="4"/>
  <c r="L11"/>
  <c r="L12"/>
  <c r="L13"/>
  <c r="L14"/>
  <c r="L15"/>
  <c r="L16"/>
  <c r="L17"/>
  <c r="L18"/>
  <c r="L19"/>
  <c r="L20"/>
  <c r="L9"/>
  <c r="C21"/>
  <c r="D21"/>
  <c r="E21"/>
  <c r="F21"/>
  <c r="G21"/>
  <c r="H21"/>
  <c r="I21"/>
  <c r="J21"/>
  <c r="K21"/>
  <c r="L21"/>
  <c r="K21" i="6"/>
  <c r="I21"/>
  <c r="G21"/>
  <c r="E21"/>
  <c r="L10"/>
  <c r="L11"/>
  <c r="L12"/>
  <c r="L13"/>
  <c r="L14"/>
  <c r="L15"/>
  <c r="L16"/>
  <c r="L17"/>
  <c r="L18"/>
  <c r="L19"/>
  <c r="L20"/>
  <c r="L9"/>
  <c r="C21"/>
  <c r="P20" i="2"/>
  <c r="P19"/>
  <c r="P18"/>
  <c r="P17" l="1"/>
  <c r="P16"/>
  <c r="P15"/>
  <c r="P14"/>
  <c r="P13"/>
  <c r="P12"/>
  <c r="P11"/>
  <c r="P10"/>
  <c r="P9"/>
  <c r="B21" i="15"/>
  <c r="O21"/>
  <c r="O28" l="1"/>
  <c r="M21" i="5" l="1"/>
  <c r="B21"/>
  <c r="B21" i="2"/>
  <c r="M21" i="4"/>
  <c r="B21"/>
  <c r="M21" i="6"/>
  <c r="J21"/>
  <c r="H21"/>
  <c r="F21"/>
  <c r="D21"/>
  <c r="B21"/>
  <c r="O21" i="13"/>
  <c r="B21"/>
  <c r="O21" i="14"/>
  <c r="B21"/>
  <c r="P21" i="2" l="1"/>
  <c r="L21" i="6" l="1"/>
  <c r="M25" s="1"/>
  <c r="M25" i="4"/>
  <c r="O28" i="13" l="1"/>
  <c r="P25" i="2" l="1"/>
  <c r="O28" i="14" l="1"/>
</calcChain>
</file>

<file path=xl/sharedStrings.xml><?xml version="1.0" encoding="utf-8"?>
<sst xmlns="http://schemas.openxmlformats.org/spreadsheetml/2006/main" count="241" uniqueCount="46">
  <si>
    <t xml:space="preserve"> </t>
  </si>
  <si>
    <t>Содержание и ТО</t>
  </si>
  <si>
    <t>Отопление</t>
  </si>
  <si>
    <t>ХВС</t>
  </si>
  <si>
    <t>ГВС</t>
  </si>
  <si>
    <t>Водоотведение</t>
  </si>
  <si>
    <t>Домофон</t>
  </si>
  <si>
    <t>Начислено</t>
  </si>
  <si>
    <t>Оплачено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</si>
  <si>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</si>
  <si>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</si>
  <si>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</si>
  <si>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</si>
  <si>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</si>
  <si>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</si>
  <si>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</si>
  <si>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</si>
  <si>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</si>
  <si>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</si>
  <si>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</si>
  <si>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</si>
  <si>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</t>
  </si>
  <si>
    <t>Консьержская служба</t>
  </si>
  <si>
    <t>Эл-во</t>
  </si>
  <si>
    <t xml:space="preserve">                   В соответствии со ст. 162 п.11 ЖК РФ ООО "Управление коммунальными системами"</t>
  </si>
  <si>
    <t xml:space="preserve">                 публикует финансовый  отчет о результатах деятельности  управляющей организации согласно </t>
  </si>
  <si>
    <t xml:space="preserve">Постановления правительства РФ №731 от 23.09.2010 г. </t>
  </si>
  <si>
    <t>ул.Энтузиастов, д.6Б</t>
  </si>
  <si>
    <t>ул.Энтузиастов, д.6А</t>
  </si>
  <si>
    <t>ул.Макаренко, д.23</t>
  </si>
  <si>
    <t>ул. Мира, д.3/20</t>
  </si>
  <si>
    <t xml:space="preserve">ул. Макаренко, д.21А </t>
  </si>
  <si>
    <t xml:space="preserve">ул. Мичурина, д.29А </t>
  </si>
  <si>
    <t>Обслуживание Видеонаблюдения</t>
  </si>
  <si>
    <t xml:space="preserve">ул. Вернова, д.7 </t>
  </si>
  <si>
    <t>Задолженность на 01.01.2018 г.</t>
  </si>
  <si>
    <t>Задолженность на 31.12.2018 г.</t>
  </si>
  <si>
    <t>За 2018 год</t>
  </si>
  <si>
    <t>Содержание и ТО опл</t>
  </si>
  <si>
    <t>Водоотведение опл</t>
  </si>
  <si>
    <t>ГВС опл</t>
  </si>
  <si>
    <t xml:space="preserve">Отопление опл </t>
  </si>
  <si>
    <t>ХВС опл</t>
  </si>
  <si>
    <t>Отопление опл</t>
  </si>
  <si>
    <t>Эл-во опл</t>
  </si>
  <si>
    <t>Отоплениеопл</t>
  </si>
</sst>
</file>

<file path=xl/styles.xml><?xml version="1.0" encoding="utf-8"?>
<styleSheet xmlns="http://schemas.openxmlformats.org/spreadsheetml/2006/main">
  <numFmts count="1">
    <numFmt numFmtId="164" formatCode="#,##0.00&quot;р.&quot;;[Red]\-#,##0.00&quot;р.&quot;"/>
  </numFmts>
  <fonts count="1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4" fontId="3" fillId="0" borderId="0" xfId="0" applyNumberFormat="1" applyFont="1"/>
    <xf numFmtId="4" fontId="4" fillId="2" borderId="0" xfId="11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6" fillId="0" borderId="0" xfId="14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14" applyFont="1" applyBorder="1" applyAlignment="1">
      <alignment horizontal="left"/>
    </xf>
    <xf numFmtId="4" fontId="1" fillId="2" borderId="0" xfId="16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2" fillId="2" borderId="1" xfId="16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12" fillId="2" borderId="12" xfId="16" applyNumberFormat="1" applyFont="1" applyFill="1" applyBorder="1" applyAlignment="1">
      <alignment horizontal="center" vertical="top" wrapText="1"/>
    </xf>
    <xf numFmtId="4" fontId="12" fillId="2" borderId="12" xfId="16" applyNumberFormat="1" applyFont="1" applyFill="1" applyBorder="1" applyAlignment="1">
      <alignment horizontal="center" vertical="top"/>
    </xf>
    <xf numFmtId="4" fontId="9" fillId="0" borderId="13" xfId="0" applyNumberFormat="1" applyFont="1" applyBorder="1"/>
    <xf numFmtId="4" fontId="9" fillId="2" borderId="13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9" fillId="0" borderId="0" xfId="0" applyNumberFormat="1" applyFont="1"/>
    <xf numFmtId="4" fontId="10" fillId="2" borderId="0" xfId="0" applyNumberFormat="1" applyFont="1" applyFill="1" applyBorder="1"/>
    <xf numFmtId="4" fontId="10" fillId="2" borderId="2" xfId="0" applyNumberFormat="1" applyFont="1" applyFill="1" applyBorder="1" applyAlignment="1">
      <alignment horizontal="center"/>
    </xf>
    <xf numFmtId="4" fontId="10" fillId="0" borderId="0" xfId="0" applyNumberFormat="1" applyFont="1"/>
    <xf numFmtId="4" fontId="11" fillId="2" borderId="2" xfId="11" applyNumberFormat="1" applyFont="1" applyFill="1" applyBorder="1" applyAlignment="1">
      <alignment horizontal="center"/>
    </xf>
    <xf numFmtId="4" fontId="11" fillId="2" borderId="1" xfId="11" applyNumberFormat="1" applyFont="1" applyFill="1" applyBorder="1" applyAlignment="1">
      <alignment horizontal="center"/>
    </xf>
    <xf numFmtId="4" fontId="13" fillId="2" borderId="6" xfId="0" applyNumberFormat="1" applyFont="1" applyFill="1" applyBorder="1" applyAlignment="1">
      <alignment horizontal="center"/>
    </xf>
    <xf numFmtId="4" fontId="13" fillId="2" borderId="7" xfId="0" applyNumberFormat="1" applyFont="1" applyFill="1" applyBorder="1" applyAlignment="1">
      <alignment horizontal="center"/>
    </xf>
    <xf numFmtId="4" fontId="13" fillId="0" borderId="9" xfId="0" applyNumberFormat="1" applyFont="1" applyBorder="1" applyAlignment="1">
      <alignment horizontal="center" vertical="justify"/>
    </xf>
    <xf numFmtId="4" fontId="10" fillId="0" borderId="3" xfId="13" applyNumberFormat="1" applyFont="1" applyBorder="1" applyAlignment="1"/>
    <xf numFmtId="4" fontId="11" fillId="2" borderId="16" xfId="1" applyNumberFormat="1" applyFont="1" applyFill="1" applyBorder="1" applyAlignment="1">
      <alignment horizontal="center" wrapText="1"/>
    </xf>
    <xf numFmtId="14" fontId="10" fillId="2" borderId="0" xfId="0" applyNumberFormat="1" applyFont="1" applyFill="1" applyBorder="1"/>
    <xf numFmtId="4" fontId="0" fillId="0" borderId="1" xfId="0" applyNumberFormat="1" applyFont="1" applyBorder="1" applyAlignment="1">
      <alignment horizontal="center"/>
    </xf>
    <xf numFmtId="4" fontId="12" fillId="2" borderId="1" xfId="12" applyNumberFormat="1" applyFont="1" applyFill="1" applyBorder="1" applyAlignment="1">
      <alignment horizontal="center" vertical="top"/>
    </xf>
    <xf numFmtId="4" fontId="12" fillId="2" borderId="12" xfId="12" applyNumberFormat="1" applyFont="1" applyFill="1" applyBorder="1" applyAlignment="1">
      <alignment horizontal="center" vertical="top" wrapText="1"/>
    </xf>
    <xf numFmtId="4" fontId="11" fillId="2" borderId="1" xfId="10" applyNumberFormat="1" applyFont="1" applyFill="1" applyBorder="1" applyAlignment="1">
      <alignment horizontal="center"/>
    </xf>
    <xf numFmtId="4" fontId="10" fillId="0" borderId="3" xfId="0" applyNumberFormat="1" applyFont="1" applyBorder="1" applyAlignment="1"/>
    <xf numFmtId="4" fontId="11" fillId="2" borderId="1" xfId="1" applyNumberFormat="1" applyFont="1" applyFill="1" applyBorder="1" applyAlignment="1">
      <alignment horizontal="center" vertical="top"/>
    </xf>
    <xf numFmtId="4" fontId="11" fillId="2" borderId="1" xfId="3" applyNumberFormat="1" applyFont="1" applyFill="1" applyBorder="1" applyAlignment="1">
      <alignment horizontal="center" vertical="top"/>
    </xf>
    <xf numFmtId="4" fontId="11" fillId="2" borderId="1" xfId="2" applyNumberFormat="1" applyFont="1" applyFill="1" applyBorder="1" applyAlignment="1">
      <alignment horizontal="center" vertical="top"/>
    </xf>
    <xf numFmtId="4" fontId="11" fillId="2" borderId="1" xfId="4" applyNumberFormat="1" applyFont="1" applyFill="1" applyBorder="1" applyAlignment="1">
      <alignment horizontal="center" vertical="top"/>
    </xf>
    <xf numFmtId="4" fontId="11" fillId="2" borderId="1" xfId="8" applyNumberFormat="1" applyFont="1" applyFill="1" applyBorder="1" applyAlignment="1">
      <alignment horizontal="center" vertical="top"/>
    </xf>
    <xf numFmtId="4" fontId="11" fillId="2" borderId="4" xfId="1" applyNumberFormat="1" applyFont="1" applyFill="1" applyBorder="1" applyAlignment="1">
      <alignment horizontal="center" vertical="top" wrapText="1"/>
    </xf>
    <xf numFmtId="4" fontId="11" fillId="2" borderId="4" xfId="3" applyNumberFormat="1" applyFont="1" applyFill="1" applyBorder="1" applyAlignment="1">
      <alignment horizontal="center" vertical="top" wrapText="1"/>
    </xf>
    <xf numFmtId="4" fontId="11" fillId="2" borderId="4" xfId="2" applyNumberFormat="1" applyFont="1" applyFill="1" applyBorder="1" applyAlignment="1">
      <alignment horizontal="center" vertical="top" wrapText="1"/>
    </xf>
    <xf numFmtId="4" fontId="11" fillId="2" borderId="4" xfId="4" applyNumberFormat="1" applyFont="1" applyFill="1" applyBorder="1" applyAlignment="1">
      <alignment horizontal="center" vertical="top" wrapText="1"/>
    </xf>
    <xf numFmtId="4" fontId="11" fillId="2" borderId="4" xfId="5" applyNumberFormat="1" applyFont="1" applyFill="1" applyBorder="1" applyAlignment="1">
      <alignment horizontal="center" vertical="top" wrapText="1"/>
    </xf>
    <xf numFmtId="4" fontId="11" fillId="2" borderId="4" xfId="7" applyNumberFormat="1" applyFont="1" applyFill="1" applyBorder="1" applyAlignment="1">
      <alignment horizontal="center" vertical="top" wrapText="1"/>
    </xf>
    <xf numFmtId="4" fontId="11" fillId="2" borderId="4" xfId="9" applyNumberFormat="1" applyFont="1" applyFill="1" applyBorder="1" applyAlignment="1">
      <alignment horizontal="center" vertical="top" wrapText="1"/>
    </xf>
    <xf numFmtId="4" fontId="11" fillId="2" borderId="4" xfId="8" applyNumberFormat="1" applyFont="1" applyFill="1" applyBorder="1" applyAlignment="1">
      <alignment horizontal="center" vertical="top" wrapText="1"/>
    </xf>
    <xf numFmtId="4" fontId="0" fillId="2" borderId="12" xfId="0" applyNumberFormat="1" applyFill="1" applyBorder="1" applyAlignment="1">
      <alignment horizontal="center"/>
    </xf>
    <xf numFmtId="4" fontId="0" fillId="0" borderId="3" xfId="0" applyNumberFormat="1" applyFont="1" applyBorder="1"/>
    <xf numFmtId="4" fontId="0" fillId="2" borderId="4" xfId="0" applyNumberFormat="1" applyFont="1" applyFill="1" applyBorder="1" applyAlignment="1">
      <alignment horizontal="center"/>
    </xf>
    <xf numFmtId="4" fontId="12" fillId="2" borderId="4" xfId="16" applyNumberFormat="1" applyFont="1" applyFill="1" applyBorder="1" applyAlignment="1">
      <alignment horizontal="center" vertical="top" wrapText="1"/>
    </xf>
    <xf numFmtId="4" fontId="9" fillId="0" borderId="5" xfId="0" applyNumberFormat="1" applyFont="1" applyBorder="1"/>
    <xf numFmtId="4" fontId="9" fillId="2" borderId="6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4" fontId="13" fillId="0" borderId="8" xfId="0" applyNumberFormat="1" applyFont="1" applyBorder="1" applyAlignment="1">
      <alignment vertical="justify"/>
    </xf>
    <xf numFmtId="4" fontId="13" fillId="0" borderId="9" xfId="0" applyNumberFormat="1" applyFont="1" applyBorder="1" applyAlignment="1">
      <alignment horizontal="center" vertical="justify" wrapText="1"/>
    </xf>
    <xf numFmtId="4" fontId="13" fillId="0" borderId="10" xfId="0" applyNumberFormat="1" applyFont="1" applyBorder="1" applyAlignment="1">
      <alignment horizontal="center" vertical="justify"/>
    </xf>
    <xf numFmtId="4" fontId="13" fillId="0" borderId="5" xfId="13" applyNumberFormat="1" applyFont="1" applyBorder="1" applyAlignment="1"/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justify"/>
    </xf>
    <xf numFmtId="4" fontId="9" fillId="0" borderId="15" xfId="0" applyNumberFormat="1" applyFont="1" applyBorder="1" applyAlignment="1">
      <alignment horizontal="center" vertical="justify"/>
    </xf>
    <xf numFmtId="4" fontId="13" fillId="0" borderId="5" xfId="0" applyNumberFormat="1" applyFont="1" applyBorder="1" applyAlignment="1"/>
    <xf numFmtId="4" fontId="13" fillId="0" borderId="5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9" fillId="0" borderId="0" xfId="0" applyNumberFormat="1" applyFont="1"/>
    <xf numFmtId="0" fontId="10" fillId="0" borderId="0" xfId="0" applyFont="1"/>
    <xf numFmtId="4" fontId="15" fillId="2" borderId="0" xfId="16" applyNumberFormat="1" applyFont="1" applyFill="1" applyBorder="1" applyAlignment="1">
      <alignment horizontal="right" vertical="top"/>
    </xf>
    <xf numFmtId="4" fontId="14" fillId="2" borderId="0" xfId="16" applyNumberFormat="1" applyFont="1" applyFill="1" applyBorder="1" applyAlignment="1">
      <alignment horizontal="right" vertical="top"/>
    </xf>
    <xf numFmtId="0" fontId="13" fillId="0" borderId="0" xfId="0" applyFont="1"/>
    <xf numFmtId="0" fontId="16" fillId="0" borderId="0" xfId="0" applyFont="1"/>
    <xf numFmtId="4" fontId="13" fillId="2" borderId="0" xfId="0" applyNumberFormat="1" applyFont="1" applyFill="1" applyBorder="1"/>
    <xf numFmtId="0" fontId="16" fillId="2" borderId="0" xfId="0" applyFont="1" applyFill="1" applyBorder="1"/>
    <xf numFmtId="4" fontId="17" fillId="2" borderId="0" xfId="6" applyNumberFormat="1" applyFont="1" applyFill="1" applyBorder="1" applyAlignment="1">
      <alignment horizontal="right" vertical="top"/>
    </xf>
    <xf numFmtId="4" fontId="16" fillId="0" borderId="0" xfId="0" applyNumberFormat="1" applyFont="1"/>
    <xf numFmtId="0" fontId="18" fillId="0" borderId="0" xfId="0" applyFont="1"/>
    <xf numFmtId="4" fontId="0" fillId="0" borderId="0" xfId="0" applyNumberFormat="1"/>
    <xf numFmtId="2" fontId="16" fillId="2" borderId="0" xfId="0" applyNumberFormat="1" applyFont="1" applyFill="1"/>
    <xf numFmtId="4" fontId="12" fillId="2" borderId="4" xfId="10" applyNumberFormat="1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 vertical="justify"/>
    </xf>
    <xf numFmtId="0" fontId="0" fillId="0" borderId="0" xfId="0" applyAlignment="1">
      <alignment vertical="justify"/>
    </xf>
    <xf numFmtId="4" fontId="0" fillId="0" borderId="14" xfId="0" applyNumberFormat="1" applyFont="1" applyBorder="1" applyAlignment="1">
      <alignment vertical="justify"/>
    </xf>
    <xf numFmtId="4" fontId="9" fillId="0" borderId="14" xfId="0" applyNumberFormat="1" applyFont="1" applyBorder="1" applyAlignment="1">
      <alignment horizontal="center" vertical="justify" wrapText="1"/>
    </xf>
    <xf numFmtId="0" fontId="6" fillId="0" borderId="0" xfId="14" applyFont="1" applyAlignment="1">
      <alignment horizontal="center"/>
    </xf>
    <xf numFmtId="0" fontId="8" fillId="0" borderId="0" xfId="14" applyFont="1" applyBorder="1" applyAlignment="1">
      <alignment horizontal="center"/>
    </xf>
  </cellXfs>
  <cellStyles count="17">
    <cellStyle name="Обычный" xfId="0" builtinId="0"/>
    <cellStyle name="Обычный 2" xfId="15"/>
    <cellStyle name="Обычный 3" xfId="14"/>
    <cellStyle name="Обычный_Лист1" xfId="16"/>
    <cellStyle name="Обычный_Лист3" xfId="1"/>
    <cellStyle name="Обычный_Лист5" xfId="2"/>
    <cellStyle name="Обычный_Лист6" xfId="4"/>
    <cellStyle name="Обычный_Лист7" xfId="5"/>
    <cellStyle name="Обычный_Лист8" xfId="7"/>
    <cellStyle name="Обычный_Лист9" xfId="9"/>
    <cellStyle name="Обычный_М-23" xfId="11"/>
    <cellStyle name="Обычный_М3.20" xfId="12"/>
    <cellStyle name="Обычный_П7Б" xfId="6"/>
    <cellStyle name="Обычный_февраль" xfId="3"/>
    <cellStyle name="Обычный_Э6А" xfId="10"/>
    <cellStyle name="Обычный_Э6Б" xfId="8"/>
    <cellStyle name="Процентный" xfId="1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7" workbookViewId="0">
      <selection activeCell="N9" sqref="N9"/>
    </sheetView>
  </sheetViews>
  <sheetFormatPr defaultRowHeight="15"/>
  <cols>
    <col min="1" max="1" width="8.7109375" customWidth="1"/>
    <col min="2" max="3" width="13.42578125" customWidth="1"/>
    <col min="4" max="4" width="10.42578125" customWidth="1"/>
    <col min="5" max="5" width="11.5703125" customWidth="1"/>
    <col min="6" max="7" width="10.140625" customWidth="1"/>
    <col min="8" max="9" width="12.5703125" customWidth="1"/>
    <col min="10" max="11" width="12.28515625" customWidth="1"/>
    <col min="12" max="13" width="10.85546875" customWidth="1"/>
    <col min="14" max="14" width="16.140625" customWidth="1"/>
    <col min="15" max="15" width="13.140625" customWidth="1"/>
    <col min="16" max="16" width="9.5703125" bestFit="1" customWidth="1"/>
  </cols>
  <sheetData>
    <row r="1" spans="1:15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">
      <c r="A6" s="8"/>
      <c r="B6" s="9" t="s">
        <v>34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/>
    <row r="8" spans="1:15" s="85" customFormat="1" ht="30.75" thickTop="1">
      <c r="A8" s="86" t="s">
        <v>0</v>
      </c>
      <c r="B8" s="87" t="s">
        <v>1</v>
      </c>
      <c r="C8" s="87" t="s">
        <v>38</v>
      </c>
      <c r="D8" s="87" t="s">
        <v>5</v>
      </c>
      <c r="E8" s="87" t="s">
        <v>39</v>
      </c>
      <c r="F8" s="63" t="s">
        <v>4</v>
      </c>
      <c r="G8" s="63" t="s">
        <v>40</v>
      </c>
      <c r="H8" s="63" t="s">
        <v>2</v>
      </c>
      <c r="I8" s="63" t="s">
        <v>43</v>
      </c>
      <c r="J8" s="87" t="s">
        <v>3</v>
      </c>
      <c r="K8" s="87" t="s">
        <v>42</v>
      </c>
      <c r="L8" s="63" t="s">
        <v>23</v>
      </c>
      <c r="M8" s="63" t="s">
        <v>44</v>
      </c>
      <c r="N8" s="63" t="s">
        <v>7</v>
      </c>
      <c r="O8" s="64" t="s">
        <v>8</v>
      </c>
    </row>
    <row r="9" spans="1:15">
      <c r="A9" s="33" t="s">
        <v>9</v>
      </c>
      <c r="B9" s="14">
        <v>301370.92</v>
      </c>
      <c r="C9" s="14">
        <v>235624.95</v>
      </c>
      <c r="D9" s="14">
        <v>2972.17</v>
      </c>
      <c r="E9" s="14">
        <v>7033.53</v>
      </c>
      <c r="F9" s="14">
        <v>2870.68</v>
      </c>
      <c r="G9" s="14">
        <v>2870.68</v>
      </c>
      <c r="H9" s="14">
        <v>331151.5</v>
      </c>
      <c r="I9" s="14">
        <v>178964.36</v>
      </c>
      <c r="J9" s="14">
        <v>2251.75</v>
      </c>
      <c r="K9" s="14">
        <v>2251.75</v>
      </c>
      <c r="L9" s="14">
        <v>29678.880000000001</v>
      </c>
      <c r="M9" s="14">
        <v>22250.16</v>
      </c>
      <c r="N9" s="13">
        <f>L9+J9+H9+F9+D9+B9</f>
        <v>670295.89999999991</v>
      </c>
      <c r="O9" s="16">
        <v>448977.43</v>
      </c>
    </row>
    <row r="10" spans="1:15">
      <c r="A10" s="33" t="s">
        <v>10</v>
      </c>
      <c r="B10" s="14">
        <v>245583.29</v>
      </c>
      <c r="C10" s="14">
        <v>171538.24</v>
      </c>
      <c r="D10" s="14">
        <v>2440.66</v>
      </c>
      <c r="E10" s="14">
        <v>2823.33</v>
      </c>
      <c r="F10" s="14">
        <v>4078.75</v>
      </c>
      <c r="G10" s="14">
        <v>4078.75</v>
      </c>
      <c r="H10" s="14">
        <v>294625</v>
      </c>
      <c r="I10" s="14">
        <v>186127.35999999999</v>
      </c>
      <c r="J10" s="14">
        <v>1519.42</v>
      </c>
      <c r="K10" s="14">
        <v>1519.42</v>
      </c>
      <c r="L10" s="14">
        <v>24604.27</v>
      </c>
      <c r="M10" s="14">
        <v>19528.580000000002</v>
      </c>
      <c r="N10" s="13">
        <f t="shared" ref="N10:N20" si="0">L10+J10+H10+F10+D10+B10</f>
        <v>572851.39</v>
      </c>
      <c r="O10" s="16">
        <v>385615.68</v>
      </c>
    </row>
    <row r="11" spans="1:15">
      <c r="A11" s="33" t="s">
        <v>11</v>
      </c>
      <c r="B11" s="14">
        <v>245583.29</v>
      </c>
      <c r="C11" s="14">
        <v>269010.28000000003</v>
      </c>
      <c r="D11" s="14">
        <v>5259.06</v>
      </c>
      <c r="E11" s="14">
        <v>2695.71</v>
      </c>
      <c r="F11" s="14">
        <v>7643.05</v>
      </c>
      <c r="G11" s="14">
        <v>7643.05</v>
      </c>
      <c r="H11" s="14">
        <v>309039.32</v>
      </c>
      <c r="I11" s="14">
        <v>292992.34000000003</v>
      </c>
      <c r="J11" s="14">
        <v>3493.4</v>
      </c>
      <c r="K11" s="14">
        <v>3493.4</v>
      </c>
      <c r="L11" s="14">
        <v>26763.279999999999</v>
      </c>
      <c r="M11" s="14">
        <v>28333.22</v>
      </c>
      <c r="N11" s="13">
        <f t="shared" si="0"/>
        <v>597781.4</v>
      </c>
      <c r="O11" s="16">
        <v>604168</v>
      </c>
    </row>
    <row r="12" spans="1:15">
      <c r="A12" s="33" t="s">
        <v>12</v>
      </c>
      <c r="B12" s="14">
        <v>245583.29</v>
      </c>
      <c r="C12" s="14">
        <v>215867.84</v>
      </c>
      <c r="D12" s="14">
        <v>6515.99</v>
      </c>
      <c r="E12" s="14">
        <v>5191.49</v>
      </c>
      <c r="F12" s="14">
        <v>9113.76</v>
      </c>
      <c r="G12" s="14">
        <v>9113.76</v>
      </c>
      <c r="H12" s="14">
        <v>219625.54</v>
      </c>
      <c r="I12" s="14">
        <v>257589.08</v>
      </c>
      <c r="J12" s="14">
        <v>4396.5200000000004</v>
      </c>
      <c r="K12" s="14">
        <v>4396.5200000000004</v>
      </c>
      <c r="L12" s="14">
        <v>27474.66</v>
      </c>
      <c r="M12" s="14">
        <v>30540.16</v>
      </c>
      <c r="N12" s="13">
        <f t="shared" si="0"/>
        <v>512709.76</v>
      </c>
      <c r="O12" s="16">
        <v>552706.85</v>
      </c>
    </row>
    <row r="13" spans="1:15">
      <c r="A13" s="33" t="s">
        <v>13</v>
      </c>
      <c r="B13" s="14">
        <v>244580.41</v>
      </c>
      <c r="C13" s="14">
        <v>218299.91</v>
      </c>
      <c r="D13" s="14">
        <v>5297.54</v>
      </c>
      <c r="E13" s="14">
        <v>3870.55</v>
      </c>
      <c r="F13" s="14">
        <v>8129.55</v>
      </c>
      <c r="G13" s="14">
        <v>8129.55</v>
      </c>
      <c r="H13" s="14">
        <v>12459.28</v>
      </c>
      <c r="I13" s="14">
        <v>205656.5</v>
      </c>
      <c r="J13" s="14">
        <v>3436.52</v>
      </c>
      <c r="K13" s="14">
        <v>3436.52</v>
      </c>
      <c r="L13" s="14">
        <v>18810.97</v>
      </c>
      <c r="M13" s="14">
        <v>25117.599999999999</v>
      </c>
      <c r="N13" s="13">
        <f t="shared" si="0"/>
        <v>292714.27</v>
      </c>
      <c r="O13" s="16">
        <v>464510.63</v>
      </c>
    </row>
    <row r="14" spans="1:15">
      <c r="A14" s="33" t="s">
        <v>14</v>
      </c>
      <c r="B14" s="14">
        <v>245538.29</v>
      </c>
      <c r="C14" s="14">
        <v>177364.59</v>
      </c>
      <c r="D14" s="14">
        <v>4839.67</v>
      </c>
      <c r="E14" s="14">
        <v>7463.94</v>
      </c>
      <c r="F14" s="14">
        <v>6891.44</v>
      </c>
      <c r="G14" s="14">
        <v>6891.44</v>
      </c>
      <c r="H14" s="14">
        <v>-18623.55</v>
      </c>
      <c r="I14" s="14">
        <v>32634.79</v>
      </c>
      <c r="J14" s="14">
        <v>3242.05</v>
      </c>
      <c r="K14" s="14">
        <v>3242.05</v>
      </c>
      <c r="L14" s="14">
        <v>19148.21</v>
      </c>
      <c r="M14" s="14">
        <v>13640.8</v>
      </c>
      <c r="N14" s="13">
        <f t="shared" si="0"/>
        <v>261036.11000000002</v>
      </c>
      <c r="O14" s="16">
        <v>241237.61</v>
      </c>
    </row>
    <row r="15" spans="1:15">
      <c r="A15" s="33" t="s">
        <v>15</v>
      </c>
      <c r="B15" s="14">
        <v>245538.29</v>
      </c>
      <c r="C15" s="14">
        <v>236274.39</v>
      </c>
      <c r="D15" s="14">
        <v>10162.620000000001</v>
      </c>
      <c r="E15" s="14">
        <v>4166.43</v>
      </c>
      <c r="F15" s="14">
        <v>11679.19</v>
      </c>
      <c r="G15" s="14">
        <v>11679.19</v>
      </c>
      <c r="H15" s="14">
        <v>0</v>
      </c>
      <c r="I15" s="14">
        <v>33596.980000000003</v>
      </c>
      <c r="J15" s="14">
        <v>7342.47</v>
      </c>
      <c r="K15" s="14">
        <v>7342.47</v>
      </c>
      <c r="L15" s="14">
        <v>22868.17</v>
      </c>
      <c r="M15" s="14">
        <v>22079.11</v>
      </c>
      <c r="N15" s="13">
        <f t="shared" si="0"/>
        <v>297590.74</v>
      </c>
      <c r="O15" s="16">
        <v>315138.57</v>
      </c>
    </row>
    <row r="16" spans="1:15">
      <c r="A16" s="33" t="s">
        <v>16</v>
      </c>
      <c r="B16" s="14">
        <v>245538.29</v>
      </c>
      <c r="C16" s="14">
        <v>279988.42</v>
      </c>
      <c r="D16" s="14">
        <v>11871.07</v>
      </c>
      <c r="E16" s="14">
        <v>6520.51</v>
      </c>
      <c r="F16" s="14">
        <v>16766.689999999999</v>
      </c>
      <c r="G16" s="14">
        <v>16766.689999999999</v>
      </c>
      <c r="H16" s="14">
        <v>0</v>
      </c>
      <c r="I16" s="14">
        <v>32978.629999999997</v>
      </c>
      <c r="J16" s="14">
        <v>8017.18</v>
      </c>
      <c r="K16" s="14">
        <v>8017.18</v>
      </c>
      <c r="L16" s="14">
        <v>22947.41</v>
      </c>
      <c r="M16" s="14">
        <v>21073.94</v>
      </c>
      <c r="N16" s="13">
        <f t="shared" si="0"/>
        <v>305140.64</v>
      </c>
      <c r="O16" s="16">
        <v>365345.37</v>
      </c>
    </row>
    <row r="17" spans="1:16">
      <c r="A17" s="33" t="s">
        <v>17</v>
      </c>
      <c r="B17" s="14">
        <v>245538.29</v>
      </c>
      <c r="C17" s="14">
        <v>313792.31</v>
      </c>
      <c r="D17" s="14">
        <v>9105.89</v>
      </c>
      <c r="E17" s="14">
        <v>9849.27</v>
      </c>
      <c r="F17" s="14">
        <v>13034.86</v>
      </c>
      <c r="G17" s="14">
        <v>13034.86</v>
      </c>
      <c r="H17" s="14">
        <v>0</v>
      </c>
      <c r="I17" s="14">
        <v>68435.320000000007</v>
      </c>
      <c r="J17" s="14">
        <v>6116.19</v>
      </c>
      <c r="K17" s="14">
        <v>6116.19</v>
      </c>
      <c r="L17" s="67">
        <v>31529.4</v>
      </c>
      <c r="M17" s="67">
        <v>27307.29</v>
      </c>
      <c r="N17" s="13">
        <f t="shared" si="0"/>
        <v>305324.63</v>
      </c>
      <c r="O17" s="16">
        <v>438535.24</v>
      </c>
    </row>
    <row r="18" spans="1:16">
      <c r="A18" s="33" t="s">
        <v>18</v>
      </c>
      <c r="B18" s="14">
        <v>247410.06</v>
      </c>
      <c r="C18" s="14">
        <v>409539.94</v>
      </c>
      <c r="D18" s="13">
        <v>12954.76</v>
      </c>
      <c r="E18" s="13">
        <v>13580.07</v>
      </c>
      <c r="F18" s="14">
        <v>16389.98</v>
      </c>
      <c r="G18" s="14">
        <v>16389.98</v>
      </c>
      <c r="H18" s="14">
        <v>127679.67999999999</v>
      </c>
      <c r="I18" s="14">
        <v>99498.33</v>
      </c>
      <c r="J18" s="14">
        <v>9117.09</v>
      </c>
      <c r="K18" s="14">
        <v>9117.09</v>
      </c>
      <c r="L18" s="14">
        <v>38754.769999999997</v>
      </c>
      <c r="M18" s="14">
        <v>33416.6</v>
      </c>
      <c r="N18" s="13">
        <f t="shared" si="0"/>
        <v>452306.33999999997</v>
      </c>
      <c r="O18" s="16">
        <v>581542.01</v>
      </c>
    </row>
    <row r="19" spans="1:16">
      <c r="A19" s="33" t="s">
        <v>19</v>
      </c>
      <c r="B19" s="14">
        <v>249122.65</v>
      </c>
      <c r="C19" s="14">
        <v>259144.31</v>
      </c>
      <c r="D19" s="13">
        <v>11967.28</v>
      </c>
      <c r="E19" s="13">
        <v>12315.7</v>
      </c>
      <c r="F19" s="14">
        <v>18474.22</v>
      </c>
      <c r="G19" s="14">
        <v>18474.22</v>
      </c>
      <c r="H19" s="14">
        <v>172572.72</v>
      </c>
      <c r="I19" s="14">
        <v>123410.87</v>
      </c>
      <c r="J19" s="14">
        <v>7778.92</v>
      </c>
      <c r="K19" s="14">
        <v>7778.92</v>
      </c>
      <c r="L19" s="14">
        <v>44156.95</v>
      </c>
      <c r="M19" s="14">
        <v>39211.1</v>
      </c>
      <c r="N19" s="13">
        <f t="shared" si="0"/>
        <v>504072.74</v>
      </c>
      <c r="O19" s="17">
        <v>460345.12</v>
      </c>
    </row>
    <row r="20" spans="1:16">
      <c r="A20" s="33" t="s">
        <v>20</v>
      </c>
      <c r="B20" s="14">
        <v>249122.65</v>
      </c>
      <c r="C20" s="14">
        <v>276927.13</v>
      </c>
      <c r="D20" s="13">
        <v>26043.13</v>
      </c>
      <c r="E20" s="13">
        <v>11270.65</v>
      </c>
      <c r="F20" s="13">
        <v>39539.01</v>
      </c>
      <c r="G20" s="13">
        <v>22655.06</v>
      </c>
      <c r="H20" s="13">
        <v>242884.84</v>
      </c>
      <c r="I20" s="13">
        <v>176870.3</v>
      </c>
      <c r="J20" s="14">
        <v>10559.68</v>
      </c>
      <c r="K20" s="14">
        <v>0</v>
      </c>
      <c r="L20" s="14">
        <v>62378.39</v>
      </c>
      <c r="M20" s="14">
        <v>39723.339999999997</v>
      </c>
      <c r="N20" s="13">
        <f t="shared" si="0"/>
        <v>630527.70000000007</v>
      </c>
      <c r="O20" s="16">
        <v>538006.16</v>
      </c>
    </row>
    <row r="21" spans="1:16" ht="15.75" thickBot="1">
      <c r="A21" s="18" t="s">
        <v>21</v>
      </c>
      <c r="B21" s="19">
        <f>SUM(B9:B20)</f>
        <v>3010509.7199999997</v>
      </c>
      <c r="C21" s="19">
        <f t="shared" ref="C21:N21" si="1">SUM(C9:C20)</f>
        <v>3063372.31</v>
      </c>
      <c r="D21" s="19">
        <f t="shared" si="1"/>
        <v>109429.84</v>
      </c>
      <c r="E21" s="19">
        <f t="shared" si="1"/>
        <v>86781.18</v>
      </c>
      <c r="F21" s="19">
        <f t="shared" si="1"/>
        <v>154611.18</v>
      </c>
      <c r="G21" s="19">
        <f t="shared" si="1"/>
        <v>137727.23000000001</v>
      </c>
      <c r="H21" s="19">
        <f t="shared" si="1"/>
        <v>1691414.33</v>
      </c>
      <c r="I21" s="19">
        <f t="shared" si="1"/>
        <v>1688754.86</v>
      </c>
      <c r="J21" s="19">
        <f t="shared" si="1"/>
        <v>67271.19</v>
      </c>
      <c r="K21" s="19">
        <f t="shared" si="1"/>
        <v>56711.509999999995</v>
      </c>
      <c r="L21" s="19">
        <f t="shared" si="1"/>
        <v>369115.36000000004</v>
      </c>
      <c r="M21" s="19">
        <f t="shared" si="1"/>
        <v>322221.90000000002</v>
      </c>
      <c r="N21" s="19">
        <f t="shared" si="1"/>
        <v>5402351.620000001</v>
      </c>
      <c r="O21" s="20">
        <f>SUM(O9:O20)</f>
        <v>5396128.6699999999</v>
      </c>
    </row>
    <row r="22" spans="1:16" ht="15.75" thickTop="1"/>
    <row r="26" spans="1:16">
      <c r="L26" s="1" t="s">
        <v>35</v>
      </c>
      <c r="M26" s="1"/>
      <c r="N26" s="10"/>
      <c r="O26" s="21">
        <v>816199.74</v>
      </c>
      <c r="P26" s="68"/>
    </row>
    <row r="28" spans="1:16">
      <c r="L28" s="1" t="s">
        <v>36</v>
      </c>
      <c r="M28" s="1"/>
      <c r="N28" s="10"/>
      <c r="O28" s="21">
        <f>N21-O21+O26</f>
        <v>822422.69000000111</v>
      </c>
    </row>
    <row r="30" spans="1:16">
      <c r="P30" s="80"/>
    </row>
  </sheetData>
  <mergeCells count="5">
    <mergeCell ref="B1:O1"/>
    <mergeCell ref="B2:O2"/>
    <mergeCell ref="B3:O3"/>
    <mergeCell ref="B4:O4"/>
    <mergeCell ref="B5:O5"/>
  </mergeCells>
  <pageMargins left="0" right="0" top="0" bottom="0" header="0" footer="0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10" workbookViewId="0">
      <selection activeCell="M21" sqref="M21"/>
    </sheetView>
  </sheetViews>
  <sheetFormatPr defaultRowHeight="15"/>
  <cols>
    <col min="1" max="1" width="8.7109375" customWidth="1"/>
    <col min="2" max="3" width="13.42578125" customWidth="1"/>
    <col min="4" max="5" width="11.42578125" customWidth="1"/>
    <col min="6" max="7" width="10.140625" customWidth="1"/>
    <col min="8" max="9" width="11.28515625" customWidth="1"/>
    <col min="10" max="10" width="12.28515625" customWidth="1"/>
    <col min="11" max="11" width="11.7109375" customWidth="1"/>
    <col min="12" max="13" width="10.85546875" customWidth="1"/>
    <col min="14" max="14" width="13.42578125" customWidth="1"/>
    <col min="15" max="15" width="11.42578125" customWidth="1"/>
    <col min="16" max="16" width="9.5703125" bestFit="1" customWidth="1"/>
  </cols>
  <sheetData>
    <row r="1" spans="1:15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">
      <c r="A6" s="8"/>
      <c r="B6" s="9" t="s">
        <v>31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/>
    <row r="8" spans="1:15" s="85" customFormat="1" ht="30.75" thickTop="1">
      <c r="A8" s="86" t="s">
        <v>0</v>
      </c>
      <c r="B8" s="87" t="s">
        <v>1</v>
      </c>
      <c r="C8" s="87" t="s">
        <v>38</v>
      </c>
      <c r="D8" s="87" t="s">
        <v>5</v>
      </c>
      <c r="E8" s="87" t="s">
        <v>39</v>
      </c>
      <c r="F8" s="63" t="s">
        <v>4</v>
      </c>
      <c r="G8" s="63" t="s">
        <v>40</v>
      </c>
      <c r="H8" s="63" t="s">
        <v>2</v>
      </c>
      <c r="I8" s="63" t="s">
        <v>45</v>
      </c>
      <c r="J8" s="87" t="s">
        <v>3</v>
      </c>
      <c r="K8" s="87" t="s">
        <v>42</v>
      </c>
      <c r="L8" s="63" t="s">
        <v>23</v>
      </c>
      <c r="M8" s="63" t="s">
        <v>44</v>
      </c>
      <c r="N8" s="63" t="s">
        <v>7</v>
      </c>
      <c r="O8" s="64" t="s">
        <v>8</v>
      </c>
    </row>
    <row r="9" spans="1:15">
      <c r="A9" s="33" t="s">
        <v>9</v>
      </c>
      <c r="B9" s="14">
        <v>134896.23000000001</v>
      </c>
      <c r="C9" s="14">
        <v>134896.23000000001</v>
      </c>
      <c r="D9" s="14">
        <v>16529.75</v>
      </c>
      <c r="E9" s="14">
        <v>20186.939999999999</v>
      </c>
      <c r="F9" s="14">
        <v>28452.84</v>
      </c>
      <c r="G9" s="14">
        <v>30252.16</v>
      </c>
      <c r="H9" s="14">
        <v>107777.93</v>
      </c>
      <c r="I9" s="14">
        <v>99359.85</v>
      </c>
      <c r="J9" s="14">
        <v>10131.85</v>
      </c>
      <c r="K9" s="14">
        <v>10616.84</v>
      </c>
      <c r="L9" s="14">
        <v>41973.45</v>
      </c>
      <c r="M9" s="14">
        <v>60590.35</v>
      </c>
      <c r="N9" s="13">
        <f>L9+J9+H9+F9+D9+B9</f>
        <v>339762.05</v>
      </c>
      <c r="O9" s="15">
        <v>355937.07</v>
      </c>
    </row>
    <row r="10" spans="1:15">
      <c r="A10" s="33" t="s">
        <v>10</v>
      </c>
      <c r="B10" s="14">
        <v>133232.87</v>
      </c>
      <c r="C10" s="14">
        <v>121215.03</v>
      </c>
      <c r="D10" s="14">
        <v>17284.39</v>
      </c>
      <c r="E10" s="14">
        <v>16074.52</v>
      </c>
      <c r="F10" s="14">
        <v>32478.38</v>
      </c>
      <c r="G10" s="14">
        <v>32482.959999999999</v>
      </c>
      <c r="H10" s="14">
        <v>108849.72</v>
      </c>
      <c r="I10" s="14">
        <v>97433.81</v>
      </c>
      <c r="J10" s="14">
        <v>10072.27</v>
      </c>
      <c r="K10" s="14">
        <v>10072.27</v>
      </c>
      <c r="L10" s="14">
        <v>32923.42</v>
      </c>
      <c r="M10" s="14">
        <v>40103.089999999997</v>
      </c>
      <c r="N10" s="13">
        <f t="shared" ref="N10:N20" si="0">L10+J10+H10+F10+D10+B10</f>
        <v>334841.05</v>
      </c>
      <c r="O10" s="15">
        <v>317505.34000000003</v>
      </c>
    </row>
    <row r="11" spans="1:15">
      <c r="A11" s="33" t="s">
        <v>11</v>
      </c>
      <c r="B11" s="14">
        <v>133232.87</v>
      </c>
      <c r="C11" s="14">
        <v>134530.32</v>
      </c>
      <c r="D11" s="14">
        <v>16207.05</v>
      </c>
      <c r="E11" s="14">
        <v>22231.31</v>
      </c>
      <c r="F11" s="14">
        <v>26499.83</v>
      </c>
      <c r="G11" s="14">
        <v>36937.839999999997</v>
      </c>
      <c r="H11" s="14">
        <v>129480.86</v>
      </c>
      <c r="I11" s="14">
        <v>107721.46</v>
      </c>
      <c r="J11" s="14">
        <v>10201.66</v>
      </c>
      <c r="K11" s="14">
        <v>13022.13</v>
      </c>
      <c r="L11" s="14">
        <v>37570.04</v>
      </c>
      <c r="M11" s="14">
        <v>35423.550000000003</v>
      </c>
      <c r="N11" s="13">
        <f t="shared" si="0"/>
        <v>353192.31</v>
      </c>
      <c r="O11" s="15">
        <v>349898.95</v>
      </c>
    </row>
    <row r="12" spans="1:15">
      <c r="A12" s="33" t="s">
        <v>12</v>
      </c>
      <c r="B12" s="14">
        <v>133232.87</v>
      </c>
      <c r="C12" s="14">
        <v>132360.64000000001</v>
      </c>
      <c r="D12" s="14">
        <v>14984.23</v>
      </c>
      <c r="E12" s="14">
        <v>17272.79</v>
      </c>
      <c r="F12" s="14">
        <v>30391.99</v>
      </c>
      <c r="G12" s="14">
        <v>30396.240000000002</v>
      </c>
      <c r="H12" s="14">
        <v>62697.41</v>
      </c>
      <c r="I12" s="14">
        <v>126567.43</v>
      </c>
      <c r="J12" s="14">
        <v>8303.73</v>
      </c>
      <c r="K12" s="14">
        <v>8303.6</v>
      </c>
      <c r="L12" s="14">
        <v>33476.370000000003</v>
      </c>
      <c r="M12" s="14">
        <v>37729.72</v>
      </c>
      <c r="N12" s="13">
        <f t="shared" si="0"/>
        <v>283086.59999999998</v>
      </c>
      <c r="O12" s="15">
        <v>352661.45</v>
      </c>
    </row>
    <row r="13" spans="1:15">
      <c r="A13" s="33" t="s">
        <v>13</v>
      </c>
      <c r="B13" s="14">
        <v>133232.87</v>
      </c>
      <c r="C13" s="14">
        <v>119080.59</v>
      </c>
      <c r="D13" s="14">
        <v>15338.57</v>
      </c>
      <c r="E13" s="14">
        <v>13104.41</v>
      </c>
      <c r="F13" s="14">
        <v>29605.31</v>
      </c>
      <c r="G13" s="14">
        <v>29609.439999999999</v>
      </c>
      <c r="H13" s="14">
        <v>5492.71</v>
      </c>
      <c r="I13" s="14">
        <v>57703.6</v>
      </c>
      <c r="J13" s="14">
        <v>8788.3700000000008</v>
      </c>
      <c r="K13" s="14">
        <v>8788.24</v>
      </c>
      <c r="L13" s="14">
        <v>28622.39</v>
      </c>
      <c r="M13" s="14">
        <v>30091.97</v>
      </c>
      <c r="N13" s="13">
        <f t="shared" si="0"/>
        <v>221080.22</v>
      </c>
      <c r="O13" s="51">
        <v>258380.67</v>
      </c>
    </row>
    <row r="14" spans="1:15">
      <c r="A14" s="33" t="s">
        <v>14</v>
      </c>
      <c r="B14" s="14">
        <v>133232.87</v>
      </c>
      <c r="C14" s="14">
        <v>119303.05</v>
      </c>
      <c r="D14" s="14">
        <v>16678.61</v>
      </c>
      <c r="E14" s="14">
        <v>15787.27</v>
      </c>
      <c r="F14" s="14">
        <v>32025.65</v>
      </c>
      <c r="G14" s="14">
        <v>32029.7</v>
      </c>
      <c r="H14" s="14">
        <v>0</v>
      </c>
      <c r="I14" s="14">
        <v>9687.17</v>
      </c>
      <c r="J14" s="14">
        <v>9587.9599999999991</v>
      </c>
      <c r="K14" s="14">
        <v>9587.83</v>
      </c>
      <c r="L14" s="14">
        <v>25983.08</v>
      </c>
      <c r="M14" s="14">
        <v>25191.58</v>
      </c>
      <c r="N14" s="13">
        <f t="shared" si="0"/>
        <v>217508.16999999998</v>
      </c>
      <c r="O14" s="15">
        <v>211586.6</v>
      </c>
    </row>
    <row r="15" spans="1:15">
      <c r="A15" s="33" t="s">
        <v>15</v>
      </c>
      <c r="B15" s="14">
        <v>133534.16</v>
      </c>
      <c r="C15" s="14">
        <v>138205.71</v>
      </c>
      <c r="D15" s="14">
        <v>20263.22</v>
      </c>
      <c r="E15" s="14">
        <v>17775.28</v>
      </c>
      <c r="F15" s="14">
        <v>29775.8</v>
      </c>
      <c r="G15" s="14">
        <v>29779.78</v>
      </c>
      <c r="H15" s="14">
        <v>0</v>
      </c>
      <c r="I15" s="14">
        <v>3626.51</v>
      </c>
      <c r="J15" s="14">
        <v>13397.57</v>
      </c>
      <c r="K15" s="14">
        <v>13397.42</v>
      </c>
      <c r="L15" s="14">
        <v>25126.67</v>
      </c>
      <c r="M15" s="14">
        <v>29389.33</v>
      </c>
      <c r="N15" s="13">
        <f t="shared" si="0"/>
        <v>222097.41999999998</v>
      </c>
      <c r="O15" s="15">
        <v>232176.36</v>
      </c>
    </row>
    <row r="16" spans="1:15">
      <c r="A16" s="33" t="s">
        <v>16</v>
      </c>
      <c r="B16" s="14">
        <v>133534.16</v>
      </c>
      <c r="C16" s="14">
        <v>214299.74</v>
      </c>
      <c r="D16" s="14">
        <v>15613.33</v>
      </c>
      <c r="E16" s="14">
        <v>18345.53</v>
      </c>
      <c r="F16" s="14">
        <v>21664.04</v>
      </c>
      <c r="G16" s="14">
        <v>21667.95</v>
      </c>
      <c r="H16" s="14">
        <v>0</v>
      </c>
      <c r="I16" s="14">
        <v>1541.94</v>
      </c>
      <c r="J16" s="14">
        <v>10619.47</v>
      </c>
      <c r="K16" s="14">
        <v>10619.35</v>
      </c>
      <c r="L16" s="14">
        <v>32737.96</v>
      </c>
      <c r="M16" s="14">
        <v>24006.68</v>
      </c>
      <c r="N16" s="13">
        <f t="shared" si="0"/>
        <v>214168.96000000002</v>
      </c>
      <c r="O16" s="51">
        <v>200483.48</v>
      </c>
    </row>
    <row r="17" spans="1:16">
      <c r="A17" s="33" t="s">
        <v>17</v>
      </c>
      <c r="B17" s="14">
        <v>133534.16</v>
      </c>
      <c r="C17" s="14">
        <v>118493.99</v>
      </c>
      <c r="D17" s="14">
        <v>15626.58</v>
      </c>
      <c r="E17" s="14">
        <v>14733.48</v>
      </c>
      <c r="F17" s="14">
        <v>19796.599999999999</v>
      </c>
      <c r="G17" s="14">
        <v>19800.439999999999</v>
      </c>
      <c r="H17" s="14">
        <v>0</v>
      </c>
      <c r="I17" s="14">
        <v>860.36</v>
      </c>
      <c r="J17" s="14">
        <v>10992.34</v>
      </c>
      <c r="K17" s="14">
        <v>10992.22</v>
      </c>
      <c r="L17" s="67">
        <v>32937.800000000003</v>
      </c>
      <c r="M17" s="67">
        <v>28084.880000000001</v>
      </c>
      <c r="N17" s="13">
        <f t="shared" si="0"/>
        <v>212887.47999999998</v>
      </c>
      <c r="O17" s="15">
        <v>192967.62</v>
      </c>
    </row>
    <row r="18" spans="1:16">
      <c r="A18" s="33" t="s">
        <v>18</v>
      </c>
      <c r="B18" s="14">
        <v>133534.16</v>
      </c>
      <c r="C18" s="14">
        <v>125869.41</v>
      </c>
      <c r="D18" s="13">
        <v>15538.1</v>
      </c>
      <c r="E18" s="13">
        <v>15018.86</v>
      </c>
      <c r="F18" s="14">
        <v>24898.61</v>
      </c>
      <c r="G18" s="14">
        <v>24902.38</v>
      </c>
      <c r="H18" s="14">
        <v>31489.86</v>
      </c>
      <c r="I18" s="14">
        <v>539.09</v>
      </c>
      <c r="J18" s="14">
        <v>9924.0499999999993</v>
      </c>
      <c r="K18" s="14">
        <v>9923.93</v>
      </c>
      <c r="L18" s="14">
        <v>36828.839999999997</v>
      </c>
      <c r="M18" s="14">
        <v>30960.14</v>
      </c>
      <c r="N18" s="13">
        <f t="shared" si="0"/>
        <v>252213.62</v>
      </c>
      <c r="O18" s="16">
        <v>207216.02</v>
      </c>
    </row>
    <row r="19" spans="1:16">
      <c r="A19" s="33" t="s">
        <v>19</v>
      </c>
      <c r="B19" s="14">
        <v>133534.16</v>
      </c>
      <c r="C19" s="14">
        <v>165597.65</v>
      </c>
      <c r="D19" s="13">
        <v>30118.99</v>
      </c>
      <c r="E19" s="13">
        <v>19957.12</v>
      </c>
      <c r="F19" s="14">
        <v>50674.74</v>
      </c>
      <c r="G19" s="14">
        <v>37292.589999999997</v>
      </c>
      <c r="H19" s="14">
        <v>75464.87</v>
      </c>
      <c r="I19" s="14">
        <v>39736.519999999997</v>
      </c>
      <c r="J19" s="14">
        <v>18771.439999999999</v>
      </c>
      <c r="K19" s="14">
        <v>15004.06</v>
      </c>
      <c r="L19" s="14">
        <v>35516.230000000003</v>
      </c>
      <c r="M19" s="14">
        <v>43731.41</v>
      </c>
      <c r="N19" s="13">
        <f t="shared" si="0"/>
        <v>344080.43</v>
      </c>
      <c r="O19" s="17">
        <v>321321.51</v>
      </c>
    </row>
    <row r="20" spans="1:16">
      <c r="A20" s="33" t="s">
        <v>20</v>
      </c>
      <c r="B20" s="14">
        <v>133534.16</v>
      </c>
      <c r="C20" s="14">
        <v>136247.57</v>
      </c>
      <c r="D20" s="13">
        <v>19015.38</v>
      </c>
      <c r="E20" s="13">
        <v>26599.9</v>
      </c>
      <c r="F20" s="13">
        <v>37716.5</v>
      </c>
      <c r="G20" s="13">
        <v>48525.81</v>
      </c>
      <c r="H20" s="13">
        <v>106954.84</v>
      </c>
      <c r="I20" s="13">
        <v>73512.94</v>
      </c>
      <c r="J20" s="14">
        <v>10746.87</v>
      </c>
      <c r="K20" s="14">
        <v>13684.23</v>
      </c>
      <c r="L20" s="14">
        <v>37001.589999999997</v>
      </c>
      <c r="M20" s="14">
        <v>35084.15</v>
      </c>
      <c r="N20" s="13">
        <f t="shared" si="0"/>
        <v>344969.33999999997</v>
      </c>
      <c r="O20" s="16">
        <v>333656.7</v>
      </c>
    </row>
    <row r="21" spans="1:16" ht="15.75" thickBot="1">
      <c r="A21" s="18" t="s">
        <v>21</v>
      </c>
      <c r="B21" s="19">
        <f t="shared" ref="B21:N21" si="1">SUM(B9:B20)</f>
        <v>1602265.5399999996</v>
      </c>
      <c r="C21" s="19">
        <f t="shared" si="1"/>
        <v>1660099.93</v>
      </c>
      <c r="D21" s="19">
        <f t="shared" si="1"/>
        <v>213198.19999999998</v>
      </c>
      <c r="E21" s="19">
        <f t="shared" si="1"/>
        <v>217087.41</v>
      </c>
      <c r="F21" s="19">
        <f t="shared" si="1"/>
        <v>363980.29</v>
      </c>
      <c r="G21" s="19">
        <f t="shared" si="1"/>
        <v>373677.29</v>
      </c>
      <c r="H21" s="19">
        <f t="shared" si="1"/>
        <v>628208.20000000007</v>
      </c>
      <c r="I21" s="19">
        <f t="shared" si="1"/>
        <v>618290.67999999993</v>
      </c>
      <c r="J21" s="19">
        <f t="shared" si="1"/>
        <v>131537.58000000002</v>
      </c>
      <c r="K21" s="19">
        <f t="shared" si="1"/>
        <v>134012.12000000002</v>
      </c>
      <c r="L21" s="19">
        <f t="shared" si="1"/>
        <v>400697.83999999997</v>
      </c>
      <c r="M21" s="19">
        <f t="shared" si="1"/>
        <v>420386.85000000009</v>
      </c>
      <c r="N21" s="19">
        <f t="shared" si="1"/>
        <v>3339887.65</v>
      </c>
      <c r="O21" s="20">
        <f>SUM(O9:O20)</f>
        <v>3333791.7700000005</v>
      </c>
    </row>
    <row r="22" spans="1:16" ht="15.75" thickTop="1"/>
    <row r="26" spans="1:16">
      <c r="L26" s="1" t="s">
        <v>35</v>
      </c>
      <c r="M26" s="1"/>
      <c r="N26" s="10"/>
      <c r="O26" s="69">
        <v>245604.6</v>
      </c>
      <c r="P26" s="68"/>
    </row>
    <row r="28" spans="1:16">
      <c r="L28" s="1" t="s">
        <v>36</v>
      </c>
      <c r="M28" s="1"/>
      <c r="N28" s="10"/>
      <c r="O28" s="21">
        <f>N21-O21+O26</f>
        <v>251700.47999999943</v>
      </c>
    </row>
    <row r="30" spans="1:16">
      <c r="P30" s="80"/>
    </row>
  </sheetData>
  <mergeCells count="5">
    <mergeCell ref="B1:O1"/>
    <mergeCell ref="B2:O2"/>
    <mergeCell ref="B3:O3"/>
    <mergeCell ref="B4:O4"/>
    <mergeCell ref="B5:O5"/>
  </mergeCells>
  <pageMargins left="0" right="0" top="0" bottom="0" header="0" footer="0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opLeftCell="A7" workbookViewId="0">
      <selection activeCell="K21" sqref="K21"/>
    </sheetView>
  </sheetViews>
  <sheetFormatPr defaultRowHeight="15"/>
  <cols>
    <col min="1" max="1" width="8" customWidth="1"/>
    <col min="2" max="2" width="13.28515625" customWidth="1"/>
    <col min="3" max="3" width="12.42578125" customWidth="1"/>
    <col min="4" max="4" width="13.28515625" customWidth="1"/>
    <col min="5" max="5" width="11.7109375" customWidth="1"/>
    <col min="6" max="6" width="12.140625" customWidth="1"/>
    <col min="7" max="7" width="10.7109375" customWidth="1"/>
    <col min="8" max="8" width="11.5703125" customWidth="1"/>
    <col min="9" max="9" width="10.140625" customWidth="1"/>
    <col min="10" max="10" width="12.28515625" customWidth="1"/>
    <col min="11" max="11" width="10.85546875" customWidth="1"/>
    <col min="12" max="12" width="11.85546875" customWidth="1"/>
    <col min="13" max="14" width="11.7109375" customWidth="1"/>
    <col min="15" max="15" width="13.5703125" customWidth="1"/>
    <col min="16" max="16" width="13.28515625" customWidth="1"/>
  </cols>
  <sheetData>
    <row r="1" spans="1:18">
      <c r="D1" s="88" t="s">
        <v>24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>
      <c r="D2" s="88" t="s">
        <v>25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>
      <c r="D3" s="88" t="s">
        <v>26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8">
      <c r="D5" s="89" t="s">
        <v>37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8">
      <c r="B6" s="8"/>
      <c r="C6" s="8"/>
      <c r="D6" s="9" t="s">
        <v>29</v>
      </c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thickBot="1"/>
    <row r="8" spans="1:18" ht="60" customHeight="1">
      <c r="A8" s="58" t="s">
        <v>0</v>
      </c>
      <c r="B8" s="29" t="s">
        <v>1</v>
      </c>
      <c r="C8" s="29" t="s">
        <v>38</v>
      </c>
      <c r="D8" s="29" t="s">
        <v>5</v>
      </c>
      <c r="E8" s="29" t="s">
        <v>39</v>
      </c>
      <c r="F8" s="29" t="s">
        <v>4</v>
      </c>
      <c r="G8" s="29" t="s">
        <v>40</v>
      </c>
      <c r="H8" s="29" t="s">
        <v>2</v>
      </c>
      <c r="I8" s="29" t="s">
        <v>43</v>
      </c>
      <c r="J8" s="29" t="s">
        <v>3</v>
      </c>
      <c r="K8" s="29" t="s">
        <v>42</v>
      </c>
      <c r="L8" s="29" t="s">
        <v>33</v>
      </c>
      <c r="M8" s="29" t="s">
        <v>6</v>
      </c>
      <c r="N8" s="59" t="s">
        <v>22</v>
      </c>
      <c r="O8" s="29" t="s">
        <v>7</v>
      </c>
      <c r="P8" s="60" t="s">
        <v>8</v>
      </c>
    </row>
    <row r="9" spans="1:18">
      <c r="A9" s="30" t="s">
        <v>9</v>
      </c>
      <c r="B9" s="26">
        <v>130019.3</v>
      </c>
      <c r="C9" s="25">
        <v>112065.54</v>
      </c>
      <c r="D9" s="25">
        <v>18548.400000000001</v>
      </c>
      <c r="E9" s="25">
        <v>16595.18</v>
      </c>
      <c r="F9" s="23">
        <v>35076.51</v>
      </c>
      <c r="G9" s="23">
        <v>30076.79</v>
      </c>
      <c r="H9" s="23">
        <v>123982.48</v>
      </c>
      <c r="I9" s="23">
        <v>73271.41</v>
      </c>
      <c r="J9" s="25">
        <v>10766.16</v>
      </c>
      <c r="K9" s="25">
        <v>10567.09</v>
      </c>
      <c r="L9" s="11">
        <v>1456</v>
      </c>
      <c r="M9" s="25">
        <v>1176.76</v>
      </c>
      <c r="N9" s="25">
        <v>25771.200000000001</v>
      </c>
      <c r="O9" s="25">
        <f>N9+M9+L9+J9+H9+F9+D9+B9</f>
        <v>346796.81</v>
      </c>
      <c r="P9" s="31">
        <f>247276.7+N9+M9+L9</f>
        <v>275680.66000000003</v>
      </c>
    </row>
    <row r="10" spans="1:18">
      <c r="A10" s="30" t="s">
        <v>10</v>
      </c>
      <c r="B10" s="26">
        <v>130019.3</v>
      </c>
      <c r="C10" s="26">
        <v>136231.96</v>
      </c>
      <c r="D10" s="26">
        <v>21892.91</v>
      </c>
      <c r="E10" s="26">
        <v>21512.79</v>
      </c>
      <c r="F10" s="11">
        <v>39225.21</v>
      </c>
      <c r="G10" s="11">
        <v>41692.21</v>
      </c>
      <c r="H10" s="11">
        <v>112563.1</v>
      </c>
      <c r="I10" s="11">
        <v>119758.49</v>
      </c>
      <c r="J10" s="11">
        <v>13067.58</v>
      </c>
      <c r="K10" s="11">
        <v>12932.83</v>
      </c>
      <c r="L10" s="11">
        <v>1456</v>
      </c>
      <c r="M10" s="25">
        <v>1176.76</v>
      </c>
      <c r="N10" s="25">
        <v>25771.200000000001</v>
      </c>
      <c r="O10" s="25">
        <f t="shared" ref="O10:O20" si="0">N10+M10+L10+J10+H10+F10+D10+B10</f>
        <v>345172.06</v>
      </c>
      <c r="P10" s="31">
        <f>332128.39+N10+M10+L10</f>
        <v>360532.35000000003</v>
      </c>
    </row>
    <row r="11" spans="1:18">
      <c r="A11" s="30" t="s">
        <v>11</v>
      </c>
      <c r="B11" s="26">
        <v>130019.3</v>
      </c>
      <c r="C11" s="26">
        <v>127901.71</v>
      </c>
      <c r="D11" s="26">
        <v>1787.8</v>
      </c>
      <c r="E11" s="26">
        <v>21318.55</v>
      </c>
      <c r="F11" s="11">
        <v>37298.019999999997</v>
      </c>
      <c r="G11" s="11">
        <v>37262.230000000003</v>
      </c>
      <c r="H11" s="11">
        <v>138664.73000000001</v>
      </c>
      <c r="I11" s="11">
        <v>110922.3</v>
      </c>
      <c r="J11" s="11">
        <v>9702.07</v>
      </c>
      <c r="K11" s="11">
        <v>9678.65</v>
      </c>
      <c r="L11" s="11">
        <v>1456</v>
      </c>
      <c r="M11" s="25">
        <v>1176.76</v>
      </c>
      <c r="N11" s="25">
        <v>25771.200000000001</v>
      </c>
      <c r="O11" s="25">
        <f t="shared" si="0"/>
        <v>345875.88</v>
      </c>
      <c r="P11" s="31">
        <f>307083.46+N11+M11+L11</f>
        <v>335487.42000000004</v>
      </c>
    </row>
    <row r="12" spans="1:18">
      <c r="A12" s="30" t="s">
        <v>12</v>
      </c>
      <c r="B12" s="26">
        <v>130019.3</v>
      </c>
      <c r="C12" s="26">
        <v>147275.70000000001</v>
      </c>
      <c r="D12" s="26">
        <v>18486.099999999999</v>
      </c>
      <c r="E12" s="26">
        <v>18636.07</v>
      </c>
      <c r="F12" s="11">
        <v>36449.26</v>
      </c>
      <c r="G12" s="11">
        <v>36334.699999999997</v>
      </c>
      <c r="H12" s="11">
        <v>71779.31</v>
      </c>
      <c r="I12" s="11">
        <v>148231.82999999999</v>
      </c>
      <c r="J12" s="11">
        <v>10444.57</v>
      </c>
      <c r="K12" s="11">
        <v>10366.799999999999</v>
      </c>
      <c r="L12" s="11">
        <v>1456</v>
      </c>
      <c r="M12" s="25">
        <v>1176.76</v>
      </c>
      <c r="N12" s="25">
        <v>25771.200000000001</v>
      </c>
      <c r="O12" s="25">
        <f t="shared" si="0"/>
        <v>295582.5</v>
      </c>
      <c r="P12" s="31">
        <f>360845.8+N12+M12+L12</f>
        <v>389249.76</v>
      </c>
    </row>
    <row r="13" spans="1:18">
      <c r="A13" s="30" t="s">
        <v>13</v>
      </c>
      <c r="B13" s="26">
        <v>130019.3</v>
      </c>
      <c r="C13" s="26">
        <v>119587.17</v>
      </c>
      <c r="D13" s="11">
        <v>20063.650000000001</v>
      </c>
      <c r="E13" s="11">
        <v>16815.48</v>
      </c>
      <c r="F13" s="11">
        <v>38885.5</v>
      </c>
      <c r="G13" s="11">
        <v>38885.5</v>
      </c>
      <c r="H13" s="11">
        <v>6721.14</v>
      </c>
      <c r="I13" s="11">
        <v>69661.039999999994</v>
      </c>
      <c r="J13" s="11">
        <v>11464.98</v>
      </c>
      <c r="K13" s="11">
        <v>11464.98</v>
      </c>
      <c r="L13" s="11">
        <v>1456</v>
      </c>
      <c r="M13" s="25">
        <v>1176.76</v>
      </c>
      <c r="N13" s="25">
        <v>25771.200000000001</v>
      </c>
      <c r="O13" s="25">
        <f t="shared" si="0"/>
        <v>235558.53000000003</v>
      </c>
      <c r="P13" s="31">
        <f>256414.17+N13+M13+L13</f>
        <v>284818.13</v>
      </c>
    </row>
    <row r="14" spans="1:18">
      <c r="A14" s="30" t="s">
        <v>14</v>
      </c>
      <c r="B14" s="26">
        <v>130019.3</v>
      </c>
      <c r="C14" s="26">
        <v>123302.22</v>
      </c>
      <c r="D14" s="11">
        <v>18400.41</v>
      </c>
      <c r="E14" s="11">
        <v>21281.26</v>
      </c>
      <c r="F14" s="26">
        <v>35184.28</v>
      </c>
      <c r="G14" s="26">
        <v>35167.300000000003</v>
      </c>
      <c r="H14" s="11">
        <v>0</v>
      </c>
      <c r="I14" s="11">
        <v>10160.43</v>
      </c>
      <c r="J14" s="11">
        <v>10606.11</v>
      </c>
      <c r="K14" s="11">
        <v>10594.48</v>
      </c>
      <c r="L14" s="11">
        <v>1456</v>
      </c>
      <c r="M14" s="25">
        <v>1176.76</v>
      </c>
      <c r="N14" s="25">
        <v>25771.200000000001</v>
      </c>
      <c r="O14" s="25">
        <f t="shared" si="0"/>
        <v>222614.06</v>
      </c>
      <c r="P14" s="31">
        <f>200505.7+N14+M14+L14</f>
        <v>228909.66000000003</v>
      </c>
    </row>
    <row r="15" spans="1:18">
      <c r="A15" s="30" t="s">
        <v>15</v>
      </c>
      <c r="B15" s="26">
        <v>130345.49</v>
      </c>
      <c r="C15" s="26">
        <v>123611.81</v>
      </c>
      <c r="D15" s="11">
        <v>20116.45</v>
      </c>
      <c r="E15" s="11">
        <v>17678.11</v>
      </c>
      <c r="F15" s="11">
        <v>34127.19</v>
      </c>
      <c r="G15" s="11">
        <v>31592.18</v>
      </c>
      <c r="H15" s="11">
        <v>0</v>
      </c>
      <c r="I15" s="11">
        <v>3018.91</v>
      </c>
      <c r="J15" s="11">
        <v>12429.62</v>
      </c>
      <c r="K15" s="11">
        <v>11593.58</v>
      </c>
      <c r="L15" s="11">
        <v>1456</v>
      </c>
      <c r="M15" s="25">
        <v>1176.76</v>
      </c>
      <c r="N15" s="25">
        <v>25771.200000000001</v>
      </c>
      <c r="O15" s="25">
        <f t="shared" si="0"/>
        <v>225422.71000000002</v>
      </c>
      <c r="P15" s="31">
        <f>187494.59+N15+M15+L15</f>
        <v>215898.55000000002</v>
      </c>
    </row>
    <row r="16" spans="1:18">
      <c r="A16" s="30" t="s">
        <v>16</v>
      </c>
      <c r="B16" s="26">
        <v>130345.49</v>
      </c>
      <c r="C16" s="26">
        <v>137566.10999999999</v>
      </c>
      <c r="D16" s="11">
        <v>15855.21</v>
      </c>
      <c r="E16" s="11">
        <v>18009.34</v>
      </c>
      <c r="F16" s="11">
        <v>21084.59</v>
      </c>
      <c r="G16" s="11">
        <v>24011.57</v>
      </c>
      <c r="H16" s="11">
        <v>0</v>
      </c>
      <c r="I16" s="11">
        <v>5817.67</v>
      </c>
      <c r="J16" s="11">
        <v>10960.51</v>
      </c>
      <c r="K16" s="11">
        <v>11748.45</v>
      </c>
      <c r="L16" s="11">
        <v>1456</v>
      </c>
      <c r="M16" s="25">
        <v>1176.76</v>
      </c>
      <c r="N16" s="25">
        <v>25771.200000000001</v>
      </c>
      <c r="O16" s="25">
        <f t="shared" si="0"/>
        <v>206649.76</v>
      </c>
      <c r="P16" s="31">
        <f>197153.15+N16+M16+L16</f>
        <v>225557.11000000002</v>
      </c>
    </row>
    <row r="17" spans="1:19">
      <c r="A17" s="30" t="s">
        <v>17</v>
      </c>
      <c r="B17" s="26">
        <v>130345.49</v>
      </c>
      <c r="C17" s="26">
        <v>126105.95</v>
      </c>
      <c r="D17" s="11">
        <v>15777.21</v>
      </c>
      <c r="E17" s="11">
        <v>16650.91</v>
      </c>
      <c r="F17" s="11">
        <v>22600.639999999999</v>
      </c>
      <c r="G17" s="11">
        <v>20075.52</v>
      </c>
      <c r="H17" s="11">
        <v>0</v>
      </c>
      <c r="I17" s="11">
        <v>3878.06</v>
      </c>
      <c r="J17" s="11">
        <v>10594.05</v>
      </c>
      <c r="K17" s="11">
        <v>9764.73</v>
      </c>
      <c r="L17" s="11">
        <v>1456</v>
      </c>
      <c r="M17" s="25">
        <v>1176.76</v>
      </c>
      <c r="N17" s="25">
        <v>25771.200000000001</v>
      </c>
      <c r="O17" s="25">
        <f t="shared" si="0"/>
        <v>207721.34999999998</v>
      </c>
      <c r="P17" s="31">
        <f>176475.17+N17+M17+L17</f>
        <v>204879.13000000003</v>
      </c>
    </row>
    <row r="18" spans="1:19">
      <c r="A18" s="30" t="s">
        <v>18</v>
      </c>
      <c r="B18" s="26">
        <v>128827.01</v>
      </c>
      <c r="C18" s="26">
        <v>148508.84</v>
      </c>
      <c r="D18" s="26">
        <v>20886.96</v>
      </c>
      <c r="E18" s="26">
        <v>17461.47</v>
      </c>
      <c r="F18" s="11">
        <v>33854.51</v>
      </c>
      <c r="G18" s="11">
        <v>36378.6</v>
      </c>
      <c r="H18" s="11">
        <v>45879.27</v>
      </c>
      <c r="I18" s="11">
        <v>6942.97</v>
      </c>
      <c r="J18" s="11">
        <v>13266.04</v>
      </c>
      <c r="K18" s="11">
        <v>14094.66</v>
      </c>
      <c r="L18" s="11">
        <v>1456</v>
      </c>
      <c r="M18" s="25">
        <v>1176.76</v>
      </c>
      <c r="N18" s="25">
        <v>25771.200000000001</v>
      </c>
      <c r="O18" s="25">
        <f t="shared" si="0"/>
        <v>271117.75</v>
      </c>
      <c r="P18" s="31">
        <f>223386.54+N18+M18+L18</f>
        <v>251790.50000000003</v>
      </c>
    </row>
    <row r="19" spans="1:19">
      <c r="A19" s="30" t="s">
        <v>19</v>
      </c>
      <c r="B19" s="26">
        <v>128827.01</v>
      </c>
      <c r="C19" s="26">
        <v>124405.44</v>
      </c>
      <c r="D19" s="26">
        <v>20117.93</v>
      </c>
      <c r="E19" s="26">
        <v>17951.62</v>
      </c>
      <c r="F19" s="11">
        <v>36024.94</v>
      </c>
      <c r="G19" s="11">
        <v>33499.33</v>
      </c>
      <c r="H19" s="11">
        <v>92693.62</v>
      </c>
      <c r="I19" s="11">
        <v>41162.06</v>
      </c>
      <c r="J19" s="11">
        <v>12118.31</v>
      </c>
      <c r="K19" s="11">
        <v>11288.66</v>
      </c>
      <c r="L19" s="11">
        <v>1456</v>
      </c>
      <c r="M19" s="25">
        <v>1176.76</v>
      </c>
      <c r="N19" s="25">
        <v>25771.200000000001</v>
      </c>
      <c r="O19" s="25">
        <f t="shared" si="0"/>
        <v>318185.76999999996</v>
      </c>
      <c r="P19" s="31">
        <f>228307.11+N19+M19+L19</f>
        <v>256711.07</v>
      </c>
    </row>
    <row r="20" spans="1:19">
      <c r="A20" s="30" t="s">
        <v>20</v>
      </c>
      <c r="B20" s="26">
        <v>128827.01</v>
      </c>
      <c r="C20" s="26">
        <v>132576.32999999999</v>
      </c>
      <c r="D20" s="26">
        <v>19676.900000000001</v>
      </c>
      <c r="E20" s="26">
        <v>20358.29</v>
      </c>
      <c r="F20" s="11">
        <v>38760.160000000003</v>
      </c>
      <c r="G20" s="11">
        <v>38637.379999999997</v>
      </c>
      <c r="H20" s="11">
        <v>132095.04000000001</v>
      </c>
      <c r="I20" s="11">
        <v>89982.9</v>
      </c>
      <c r="J20" s="26">
        <v>11258.75</v>
      </c>
      <c r="K20" s="26">
        <v>11218.15</v>
      </c>
      <c r="L20" s="11">
        <v>1456</v>
      </c>
      <c r="M20" s="25">
        <v>1176.76</v>
      </c>
      <c r="N20" s="25">
        <v>25771.200000000001</v>
      </c>
      <c r="O20" s="25">
        <f t="shared" si="0"/>
        <v>359021.82</v>
      </c>
      <c r="P20" s="31">
        <f>292773.05+N20+M20+L20</f>
        <v>321177.01</v>
      </c>
    </row>
    <row r="21" spans="1:19" ht="15.75" thickBot="1">
      <c r="A21" s="61" t="s">
        <v>21</v>
      </c>
      <c r="B21" s="27">
        <f t="shared" ref="B21:O21" si="1">SUM(B9:B20)</f>
        <v>1557633.3</v>
      </c>
      <c r="C21" s="27">
        <f t="shared" si="1"/>
        <v>1559138.7800000003</v>
      </c>
      <c r="D21" s="27">
        <f t="shared" si="1"/>
        <v>211609.92999999996</v>
      </c>
      <c r="E21" s="27">
        <f t="shared" si="1"/>
        <v>224269.07</v>
      </c>
      <c r="F21" s="27">
        <f t="shared" si="1"/>
        <v>408570.81000000006</v>
      </c>
      <c r="G21" s="27">
        <f t="shared" si="1"/>
        <v>403613.31</v>
      </c>
      <c r="H21" s="27">
        <f t="shared" si="1"/>
        <v>724378.69000000018</v>
      </c>
      <c r="I21" s="27">
        <f t="shared" si="1"/>
        <v>682808.07000000018</v>
      </c>
      <c r="J21" s="27">
        <f t="shared" si="1"/>
        <v>136678.75</v>
      </c>
      <c r="K21" s="27">
        <f t="shared" si="1"/>
        <v>135313.06</v>
      </c>
      <c r="L21" s="27">
        <f t="shared" si="1"/>
        <v>17472</v>
      </c>
      <c r="M21" s="27">
        <f t="shared" si="1"/>
        <v>14121.12</v>
      </c>
      <c r="N21" s="27">
        <f t="shared" si="1"/>
        <v>309254.40000000008</v>
      </c>
      <c r="O21" s="27">
        <f t="shared" si="1"/>
        <v>3379719</v>
      </c>
      <c r="P21" s="28">
        <f>SUM(P9:P20)</f>
        <v>3350691.3499999996</v>
      </c>
    </row>
    <row r="22" spans="1:19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9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35</v>
      </c>
      <c r="O23" s="22"/>
      <c r="P23" s="75">
        <v>91607.93</v>
      </c>
    </row>
    <row r="24" spans="1:19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4"/>
      <c r="P24" s="76"/>
    </row>
    <row r="25" spans="1:19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2"/>
      <c r="N25" s="22" t="s">
        <v>36</v>
      </c>
      <c r="O25" s="22"/>
      <c r="P25" s="75">
        <f>O21-P21+P23</f>
        <v>120635.58000000037</v>
      </c>
      <c r="S25" s="79"/>
    </row>
    <row r="27" spans="1:19">
      <c r="A27" t="s">
        <v>0</v>
      </c>
    </row>
  </sheetData>
  <mergeCells count="5">
    <mergeCell ref="D1:R1"/>
    <mergeCell ref="D2:R2"/>
    <mergeCell ref="D3:R3"/>
    <mergeCell ref="D4:R4"/>
    <mergeCell ref="D5:R5"/>
  </mergeCells>
  <pageMargins left="0" right="0" top="0" bottom="0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7" workbookViewId="0">
      <selection activeCell="K21" sqref="K21"/>
    </sheetView>
  </sheetViews>
  <sheetFormatPr defaultRowHeight="15"/>
  <cols>
    <col min="2" max="3" width="13.42578125" customWidth="1"/>
    <col min="4" max="5" width="12.140625" customWidth="1"/>
    <col min="8" max="9" width="13.42578125" customWidth="1"/>
    <col min="10" max="10" width="10.7109375" customWidth="1"/>
    <col min="11" max="11" width="12.42578125" customWidth="1"/>
    <col min="12" max="12" width="12.28515625" customWidth="1"/>
    <col min="13" max="13" width="13.85546875" customWidth="1"/>
  </cols>
  <sheetData>
    <row r="1" spans="1:15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">
      <c r="A6" s="8"/>
      <c r="B6" s="9" t="s">
        <v>30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/>
    <row r="8" spans="1:15" ht="30.75" thickTop="1">
      <c r="A8" s="63" t="s">
        <v>0</v>
      </c>
      <c r="B8" s="63" t="s">
        <v>1</v>
      </c>
      <c r="C8" s="63" t="s">
        <v>38</v>
      </c>
      <c r="D8" s="63" t="s">
        <v>5</v>
      </c>
      <c r="E8" s="63" t="s">
        <v>39</v>
      </c>
      <c r="F8" s="63" t="s">
        <v>4</v>
      </c>
      <c r="G8" s="63" t="s">
        <v>40</v>
      </c>
      <c r="H8" s="63" t="s">
        <v>2</v>
      </c>
      <c r="I8" s="63" t="s">
        <v>43</v>
      </c>
      <c r="J8" s="63" t="s">
        <v>3</v>
      </c>
      <c r="K8" s="63" t="s">
        <v>42</v>
      </c>
      <c r="L8" s="63" t="s">
        <v>7</v>
      </c>
      <c r="M8" s="64" t="s">
        <v>8</v>
      </c>
    </row>
    <row r="9" spans="1:15">
      <c r="A9" s="33" t="s">
        <v>9</v>
      </c>
      <c r="B9" s="34">
        <v>35356.61</v>
      </c>
      <c r="C9" s="34">
        <v>33755.050000000003</v>
      </c>
      <c r="D9" s="34">
        <v>2673.3</v>
      </c>
      <c r="E9" s="34">
        <v>2933.14</v>
      </c>
      <c r="F9" s="34">
        <v>5067.76</v>
      </c>
      <c r="G9" s="34">
        <v>5067.76</v>
      </c>
      <c r="H9" s="34">
        <v>27712.37</v>
      </c>
      <c r="I9" s="34">
        <v>25790.43</v>
      </c>
      <c r="J9" s="34">
        <v>1313.57</v>
      </c>
      <c r="K9" s="34">
        <v>1313.57</v>
      </c>
      <c r="L9" s="34">
        <f>J9+H9+F9+D9++B9</f>
        <v>72123.61</v>
      </c>
      <c r="M9" s="35">
        <v>68859.95</v>
      </c>
    </row>
    <row r="10" spans="1:15">
      <c r="A10" s="33" t="s">
        <v>10</v>
      </c>
      <c r="B10" s="34">
        <v>35356.61</v>
      </c>
      <c r="C10" s="34">
        <v>24911.55</v>
      </c>
      <c r="D10" s="34">
        <v>2366.46</v>
      </c>
      <c r="E10" s="34">
        <v>2215.71</v>
      </c>
      <c r="F10" s="34">
        <v>4271.4799999999996</v>
      </c>
      <c r="G10" s="34">
        <v>4271.4799999999996</v>
      </c>
      <c r="H10" s="34">
        <v>24760.6</v>
      </c>
      <c r="I10" s="34">
        <v>19525.57</v>
      </c>
      <c r="J10" s="34">
        <v>1193.79</v>
      </c>
      <c r="K10" s="34">
        <v>1193.79</v>
      </c>
      <c r="L10" s="34">
        <f t="shared" ref="L10:L20" si="0">J10+H10+F10+D10++B10</f>
        <v>67948.94</v>
      </c>
      <c r="M10" s="35">
        <v>52118.1</v>
      </c>
    </row>
    <row r="11" spans="1:15">
      <c r="A11" s="33" t="s">
        <v>11</v>
      </c>
      <c r="B11" s="34">
        <v>35356.61</v>
      </c>
      <c r="C11" s="34">
        <v>41961.98</v>
      </c>
      <c r="D11" s="34">
        <v>3072.04</v>
      </c>
      <c r="E11" s="34">
        <v>2783.2</v>
      </c>
      <c r="F11" s="34">
        <v>6070.71</v>
      </c>
      <c r="G11" s="34">
        <v>6070.71</v>
      </c>
      <c r="H11" s="34">
        <v>27712.37</v>
      </c>
      <c r="I11" s="34">
        <v>30081.69</v>
      </c>
      <c r="J11" s="34">
        <v>1473.83</v>
      </c>
      <c r="K11" s="34">
        <v>1473.83</v>
      </c>
      <c r="L11" s="34">
        <f t="shared" si="0"/>
        <v>73685.56</v>
      </c>
      <c r="M11" s="35">
        <v>82471.41</v>
      </c>
    </row>
    <row r="12" spans="1:15">
      <c r="A12" s="33" t="s">
        <v>12</v>
      </c>
      <c r="B12" s="34">
        <v>35356.61</v>
      </c>
      <c r="C12" s="34">
        <v>37167.410000000003</v>
      </c>
      <c r="D12" s="34">
        <v>4692.3599999999997</v>
      </c>
      <c r="E12" s="34">
        <v>7531.82</v>
      </c>
      <c r="F12" s="34">
        <v>5526.73</v>
      </c>
      <c r="G12" s="34">
        <v>5526.73</v>
      </c>
      <c r="H12" s="34">
        <v>27712.37</v>
      </c>
      <c r="I12" s="34">
        <v>29131.66</v>
      </c>
      <c r="J12" s="34">
        <v>2792.04</v>
      </c>
      <c r="K12" s="34">
        <v>2792.04</v>
      </c>
      <c r="L12" s="34">
        <f t="shared" si="0"/>
        <v>76080.11</v>
      </c>
      <c r="M12" s="35">
        <v>82149.66</v>
      </c>
    </row>
    <row r="13" spans="1:15">
      <c r="A13" s="33" t="s">
        <v>13</v>
      </c>
      <c r="B13" s="34">
        <v>35356.61</v>
      </c>
      <c r="C13" s="34">
        <v>37398.769999999997</v>
      </c>
      <c r="D13" s="34">
        <v>2408.14</v>
      </c>
      <c r="E13" s="34">
        <v>3457.29</v>
      </c>
      <c r="F13" s="34">
        <v>6863.4</v>
      </c>
      <c r="G13" s="34">
        <v>5863.4</v>
      </c>
      <c r="H13" s="34">
        <v>27712.37</v>
      </c>
      <c r="I13" s="34">
        <v>29313.02</v>
      </c>
      <c r="J13" s="34">
        <v>995.82</v>
      </c>
      <c r="K13" s="34">
        <v>995.82</v>
      </c>
      <c r="L13" s="34">
        <f t="shared" si="0"/>
        <v>73336.34</v>
      </c>
      <c r="M13" s="35">
        <v>77028.3</v>
      </c>
    </row>
    <row r="14" spans="1:15">
      <c r="A14" s="33" t="s">
        <v>14</v>
      </c>
      <c r="B14" s="34">
        <v>35356.61</v>
      </c>
      <c r="C14" s="34">
        <v>26537.37</v>
      </c>
      <c r="D14" s="34">
        <v>2267.1999999999998</v>
      </c>
      <c r="E14" s="34">
        <v>1865.68</v>
      </c>
      <c r="F14" s="34">
        <v>3618.48</v>
      </c>
      <c r="G14" s="34">
        <v>3618.48</v>
      </c>
      <c r="H14" s="34">
        <v>27712.37</v>
      </c>
      <c r="I14" s="34">
        <v>20799.88</v>
      </c>
      <c r="J14" s="34">
        <v>1212.1300000000001</v>
      </c>
      <c r="K14" s="34">
        <v>1212.1300000000001</v>
      </c>
      <c r="L14" s="34">
        <f t="shared" si="0"/>
        <v>70166.790000000008</v>
      </c>
      <c r="M14" s="35">
        <v>54033.54</v>
      </c>
    </row>
    <row r="15" spans="1:15">
      <c r="A15" s="33" t="s">
        <v>15</v>
      </c>
      <c r="B15" s="34">
        <v>35388.58</v>
      </c>
      <c r="C15" s="34">
        <v>24080.52</v>
      </c>
      <c r="D15" s="34">
        <v>2078.6999999999998</v>
      </c>
      <c r="E15" s="34">
        <v>-787.03</v>
      </c>
      <c r="F15" s="34">
        <v>3988.88</v>
      </c>
      <c r="G15" s="34">
        <v>3988.88</v>
      </c>
      <c r="H15" s="34">
        <v>28695.65</v>
      </c>
      <c r="I15" s="34">
        <v>18874.21</v>
      </c>
      <c r="J15" s="34">
        <v>1014.43</v>
      </c>
      <c r="K15" s="34">
        <v>1014.43</v>
      </c>
      <c r="L15" s="34">
        <f t="shared" si="0"/>
        <v>71166.239999999991</v>
      </c>
      <c r="M15" s="35">
        <v>47171.01</v>
      </c>
    </row>
    <row r="16" spans="1:15">
      <c r="A16" s="33" t="s">
        <v>16</v>
      </c>
      <c r="B16" s="34">
        <v>35388.58</v>
      </c>
      <c r="C16" s="34">
        <v>71342.53</v>
      </c>
      <c r="D16" s="34">
        <v>3844.5</v>
      </c>
      <c r="E16" s="34">
        <v>2028.16</v>
      </c>
      <c r="F16" s="34">
        <v>4407.03</v>
      </c>
      <c r="G16" s="34">
        <v>4407.03</v>
      </c>
      <c r="H16" s="34">
        <v>29092.98</v>
      </c>
      <c r="I16" s="34">
        <v>56322.67</v>
      </c>
      <c r="J16" s="34">
        <v>2281.5100000000002</v>
      </c>
      <c r="K16" s="34">
        <v>2281.5100000000002</v>
      </c>
      <c r="L16" s="34">
        <f t="shared" si="0"/>
        <v>75014.600000000006</v>
      </c>
      <c r="M16" s="35">
        <v>136380.56</v>
      </c>
    </row>
    <row r="17" spans="1:16">
      <c r="A17" s="33" t="s">
        <v>17</v>
      </c>
      <c r="B17" s="34">
        <v>35388.58</v>
      </c>
      <c r="C17" s="34">
        <v>39542.589999999997</v>
      </c>
      <c r="D17" s="34">
        <v>2737.02</v>
      </c>
      <c r="E17" s="34">
        <v>3251.71</v>
      </c>
      <c r="F17" s="34">
        <v>3476.34</v>
      </c>
      <c r="G17" s="34">
        <v>3476.34</v>
      </c>
      <c r="H17" s="34">
        <v>29092.98</v>
      </c>
      <c r="I17" s="34">
        <v>32460.37</v>
      </c>
      <c r="J17" s="34">
        <v>1575.42</v>
      </c>
      <c r="K17" s="34">
        <v>1575.42</v>
      </c>
      <c r="L17" s="34">
        <f t="shared" si="0"/>
        <v>72270.34</v>
      </c>
      <c r="M17" s="35">
        <v>80306.429999999993</v>
      </c>
    </row>
    <row r="18" spans="1:16">
      <c r="A18" s="33" t="s">
        <v>18</v>
      </c>
      <c r="B18" s="34">
        <v>35388.58</v>
      </c>
      <c r="C18" s="34">
        <v>25211.599999999999</v>
      </c>
      <c r="D18" s="34">
        <v>2629.07</v>
      </c>
      <c r="E18" s="34">
        <v>2971.87</v>
      </c>
      <c r="F18" s="34">
        <v>4317.0200000000004</v>
      </c>
      <c r="G18" s="34">
        <v>4317.0200000000004</v>
      </c>
      <c r="H18" s="34">
        <v>29092.98</v>
      </c>
      <c r="I18" s="34">
        <v>20726.48</v>
      </c>
      <c r="J18" s="34">
        <v>1372.29</v>
      </c>
      <c r="K18" s="34">
        <v>1372.29</v>
      </c>
      <c r="L18" s="34">
        <f t="shared" si="0"/>
        <v>72799.94</v>
      </c>
      <c r="M18" s="35">
        <v>54599.26</v>
      </c>
    </row>
    <row r="19" spans="1:16">
      <c r="A19" s="33" t="s">
        <v>19</v>
      </c>
      <c r="B19" s="34">
        <v>35388.58</v>
      </c>
      <c r="C19" s="34">
        <v>29529.72</v>
      </c>
      <c r="D19" s="34">
        <v>3803.5</v>
      </c>
      <c r="E19" s="34">
        <v>3126.39</v>
      </c>
      <c r="F19" s="34">
        <v>7707.37</v>
      </c>
      <c r="G19" s="34">
        <v>7707.37</v>
      </c>
      <c r="H19" s="34">
        <v>29092.98</v>
      </c>
      <c r="I19" s="34">
        <v>24276.41</v>
      </c>
      <c r="J19" s="34">
        <v>1774.51</v>
      </c>
      <c r="K19" s="34">
        <v>1774.51</v>
      </c>
      <c r="L19" s="34">
        <f t="shared" si="0"/>
        <v>77766.94</v>
      </c>
      <c r="M19" s="35">
        <v>66414.399999999994</v>
      </c>
    </row>
    <row r="20" spans="1:16">
      <c r="A20" s="33" t="s">
        <v>20</v>
      </c>
      <c r="B20" s="34">
        <v>35388.58</v>
      </c>
      <c r="C20" s="34">
        <v>43438.68</v>
      </c>
      <c r="D20" s="34">
        <v>4059.21</v>
      </c>
      <c r="E20" s="34">
        <v>4086.64</v>
      </c>
      <c r="F20" s="34">
        <v>4995.93</v>
      </c>
      <c r="G20" s="34">
        <v>4995.93</v>
      </c>
      <c r="H20" s="34">
        <v>29092.98</v>
      </c>
      <c r="I20" s="34">
        <v>35710.99</v>
      </c>
      <c r="J20" s="34">
        <v>2359.5</v>
      </c>
      <c r="K20" s="34">
        <v>2359.5</v>
      </c>
      <c r="L20" s="34">
        <f t="shared" si="0"/>
        <v>75896.200000000012</v>
      </c>
      <c r="M20" s="35">
        <v>90591.74</v>
      </c>
    </row>
    <row r="21" spans="1:16" ht="15.75" thickBot="1">
      <c r="A21" s="62" t="s">
        <v>21</v>
      </c>
      <c r="B21" s="19">
        <f t="shared" ref="B21:L21" si="1">SUM(B9:B20)</f>
        <v>424471.14000000007</v>
      </c>
      <c r="C21" s="19">
        <f t="shared" si="1"/>
        <v>434877.76999999996</v>
      </c>
      <c r="D21" s="19">
        <f t="shared" si="1"/>
        <v>36631.5</v>
      </c>
      <c r="E21" s="19">
        <f t="shared" si="1"/>
        <v>35464.58</v>
      </c>
      <c r="F21" s="19">
        <f t="shared" si="1"/>
        <v>60311.130000000005</v>
      </c>
      <c r="G21" s="19">
        <f t="shared" si="1"/>
        <v>59311.130000000005</v>
      </c>
      <c r="H21" s="19">
        <f t="shared" si="1"/>
        <v>337482.99999999994</v>
      </c>
      <c r="I21" s="19">
        <f t="shared" si="1"/>
        <v>343013.37999999995</v>
      </c>
      <c r="J21" s="19">
        <f t="shared" si="1"/>
        <v>19358.84</v>
      </c>
      <c r="K21" s="19">
        <f t="shared" si="1"/>
        <v>19358.84</v>
      </c>
      <c r="L21" s="19">
        <f t="shared" si="1"/>
        <v>878255.60999999987</v>
      </c>
      <c r="M21" s="20">
        <f>SUM(M9:M20)</f>
        <v>892124.36</v>
      </c>
    </row>
    <row r="22" spans="1:16" ht="15.75" thickTop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6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>
      <c r="A24" s="1"/>
      <c r="B24" s="2"/>
      <c r="C24" s="2"/>
      <c r="D24" s="2"/>
      <c r="E24" s="2"/>
      <c r="F24" s="2"/>
      <c r="G24" s="2"/>
      <c r="H24" s="22" t="s">
        <v>35</v>
      </c>
      <c r="I24" s="22"/>
      <c r="J24" s="22"/>
      <c r="K24" s="22"/>
      <c r="L24" s="77"/>
      <c r="M24" s="78">
        <v>33155.67</v>
      </c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6"/>
      <c r="K25" s="6"/>
      <c r="L25" s="78"/>
      <c r="M25" s="78"/>
    </row>
    <row r="26" spans="1:16">
      <c r="H26" s="22" t="s">
        <v>36</v>
      </c>
      <c r="I26" s="22"/>
      <c r="J26" s="22"/>
      <c r="K26" s="22"/>
      <c r="M26" s="78">
        <f>L21-M21+M24</f>
        <v>19286.919999999882</v>
      </c>
      <c r="P26" s="79"/>
    </row>
  </sheetData>
  <mergeCells count="5">
    <mergeCell ref="B1:O1"/>
    <mergeCell ref="B2:O2"/>
    <mergeCell ref="B3:O3"/>
    <mergeCell ref="B4:O4"/>
    <mergeCell ref="B5:O5"/>
  </mergeCells>
  <pageMargins left="0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>
      <selection activeCell="M21" sqref="M21"/>
    </sheetView>
  </sheetViews>
  <sheetFormatPr defaultRowHeight="15"/>
  <cols>
    <col min="1" max="1" width="7" customWidth="1"/>
    <col min="2" max="2" width="11.85546875" customWidth="1"/>
    <col min="3" max="3" width="14" customWidth="1"/>
    <col min="4" max="5" width="11.85546875" customWidth="1"/>
    <col min="6" max="7" width="11.5703125" customWidth="1"/>
    <col min="8" max="9" width="11.28515625" customWidth="1"/>
    <col min="10" max="10" width="11.140625" customWidth="1"/>
    <col min="11" max="11" width="10.28515625" customWidth="1"/>
    <col min="12" max="13" width="12.42578125" customWidth="1"/>
    <col min="14" max="14" width="15.140625" customWidth="1"/>
    <col min="15" max="15" width="14.5703125" customWidth="1"/>
    <col min="17" max="17" width="10" bestFit="1" customWidth="1"/>
  </cols>
  <sheetData>
    <row r="1" spans="1:15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">
      <c r="A6" s="8"/>
      <c r="B6" s="9" t="s">
        <v>32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/>
    <row r="8" spans="1:15" s="85" customFormat="1" ht="30.75" thickTop="1">
      <c r="A8" s="86" t="s">
        <v>0</v>
      </c>
      <c r="B8" s="87" t="s">
        <v>1</v>
      </c>
      <c r="C8" s="87" t="s">
        <v>38</v>
      </c>
      <c r="D8" s="87" t="s">
        <v>5</v>
      </c>
      <c r="E8" s="87" t="s">
        <v>39</v>
      </c>
      <c r="F8" s="63" t="s">
        <v>4</v>
      </c>
      <c r="G8" s="63" t="s">
        <v>40</v>
      </c>
      <c r="H8" s="63" t="s">
        <v>2</v>
      </c>
      <c r="I8" s="63" t="s">
        <v>43</v>
      </c>
      <c r="J8" s="87" t="s">
        <v>3</v>
      </c>
      <c r="K8" s="87" t="s">
        <v>42</v>
      </c>
      <c r="L8" s="63" t="s">
        <v>23</v>
      </c>
      <c r="M8" s="63" t="s">
        <v>44</v>
      </c>
      <c r="N8" s="63" t="s">
        <v>7</v>
      </c>
      <c r="O8" s="64" t="s">
        <v>8</v>
      </c>
    </row>
    <row r="9" spans="1:15">
      <c r="A9" s="52" t="s">
        <v>9</v>
      </c>
      <c r="B9" s="14">
        <v>48207.76</v>
      </c>
      <c r="C9" s="14">
        <v>63209.03</v>
      </c>
      <c r="D9" s="14">
        <v>5312.68</v>
      </c>
      <c r="E9" s="14">
        <v>4455.25</v>
      </c>
      <c r="F9" s="14">
        <v>10038.25</v>
      </c>
      <c r="G9" s="14">
        <v>9703.4500000000007</v>
      </c>
      <c r="H9" s="14"/>
      <c r="I9" s="14">
        <v>384.76</v>
      </c>
      <c r="J9" s="14">
        <v>1269.95</v>
      </c>
      <c r="K9" s="14">
        <v>3501.13</v>
      </c>
      <c r="L9" s="14">
        <v>16271</v>
      </c>
      <c r="M9" s="14">
        <v>19756.759999999998</v>
      </c>
      <c r="N9" s="13">
        <f>L9+J9+H9+F9+D9+B9</f>
        <v>81099.640000000014</v>
      </c>
      <c r="O9" s="53">
        <v>101032</v>
      </c>
    </row>
    <row r="10" spans="1:15">
      <c r="A10" s="52" t="s">
        <v>10</v>
      </c>
      <c r="B10" s="14">
        <v>48207.76</v>
      </c>
      <c r="C10" s="14">
        <v>35598.32</v>
      </c>
      <c r="D10" s="14">
        <v>2932.01</v>
      </c>
      <c r="E10" s="14">
        <v>2264.33</v>
      </c>
      <c r="F10" s="14">
        <v>5694.51</v>
      </c>
      <c r="G10" s="14">
        <v>4883.12</v>
      </c>
      <c r="H10" s="14"/>
      <c r="I10" s="14"/>
      <c r="J10" s="14">
        <v>1408.49</v>
      </c>
      <c r="K10" s="14">
        <v>1131.4100000000001</v>
      </c>
      <c r="L10" s="14">
        <v>12776.46</v>
      </c>
      <c r="M10" s="14">
        <v>9161.94</v>
      </c>
      <c r="N10" s="13">
        <f t="shared" ref="N10:N20" si="0">L10+J10+H10+F10+D10+B10</f>
        <v>71019.23000000001</v>
      </c>
      <c r="O10" s="53">
        <v>53039.12</v>
      </c>
    </row>
    <row r="11" spans="1:15">
      <c r="A11" s="52" t="s">
        <v>11</v>
      </c>
      <c r="B11" s="14">
        <v>48207.76</v>
      </c>
      <c r="C11" s="14">
        <v>60955.87</v>
      </c>
      <c r="D11" s="14">
        <v>3974.43</v>
      </c>
      <c r="E11" s="14">
        <v>6541.74</v>
      </c>
      <c r="F11" s="14">
        <v>8978.64</v>
      </c>
      <c r="G11" s="14">
        <v>10076.209999999999</v>
      </c>
      <c r="H11" s="14">
        <v>65390.51</v>
      </c>
      <c r="I11" s="14">
        <v>63581.08</v>
      </c>
      <c r="J11" s="14">
        <v>1724.62</v>
      </c>
      <c r="K11" s="14">
        <v>2790.95</v>
      </c>
      <c r="L11" s="14">
        <v>13150.04</v>
      </c>
      <c r="M11" s="14">
        <v>23287.83</v>
      </c>
      <c r="N11" s="13">
        <f t="shared" si="0"/>
        <v>141426</v>
      </c>
      <c r="O11" s="53">
        <v>167713.69</v>
      </c>
    </row>
    <row r="12" spans="1:15">
      <c r="A12" s="52" t="s">
        <v>12</v>
      </c>
      <c r="B12" s="14">
        <v>48207.76</v>
      </c>
      <c r="C12" s="14">
        <v>61062.78</v>
      </c>
      <c r="D12" s="14">
        <v>4044.12</v>
      </c>
      <c r="E12" s="14">
        <v>5682.7</v>
      </c>
      <c r="F12" s="14">
        <v>7403.44</v>
      </c>
      <c r="G12" s="14">
        <v>10381.030000000001</v>
      </c>
      <c r="H12" s="14">
        <v>32340.82</v>
      </c>
      <c r="I12" s="14">
        <v>66775.64</v>
      </c>
      <c r="J12" s="14">
        <v>1962.65</v>
      </c>
      <c r="K12" s="14">
        <v>2731.65</v>
      </c>
      <c r="L12" s="14">
        <v>11010.9</v>
      </c>
      <c r="M12" s="14">
        <v>18119.59</v>
      </c>
      <c r="N12" s="13">
        <f t="shared" si="0"/>
        <v>104969.69</v>
      </c>
      <c r="O12" s="53">
        <v>164755</v>
      </c>
    </row>
    <row r="13" spans="1:15">
      <c r="A13" s="52" t="s">
        <v>13</v>
      </c>
      <c r="B13" s="14">
        <v>48207.76</v>
      </c>
      <c r="C13" s="14">
        <v>33330.57</v>
      </c>
      <c r="D13" s="14">
        <v>3847.05</v>
      </c>
      <c r="E13" s="14">
        <v>4164.28</v>
      </c>
      <c r="F13" s="14">
        <v>6794.58</v>
      </c>
      <c r="G13" s="14">
        <v>7197.55</v>
      </c>
      <c r="H13" s="14">
        <v>6957.88</v>
      </c>
      <c r="I13" s="14">
        <v>29019.45</v>
      </c>
      <c r="J13" s="14">
        <v>1958.81</v>
      </c>
      <c r="K13" s="14">
        <v>1835.89</v>
      </c>
      <c r="L13" s="14">
        <v>9063.26</v>
      </c>
      <c r="M13" s="14">
        <v>10584.07</v>
      </c>
      <c r="N13" s="13">
        <f t="shared" si="0"/>
        <v>76829.34</v>
      </c>
      <c r="O13" s="53">
        <v>86131.81</v>
      </c>
    </row>
    <row r="14" spans="1:15">
      <c r="A14" s="52" t="s">
        <v>14</v>
      </c>
      <c r="B14" s="14">
        <v>48207.76</v>
      </c>
      <c r="C14" s="14">
        <v>49017.71</v>
      </c>
      <c r="D14" s="14">
        <v>4104.4799999999996</v>
      </c>
      <c r="E14" s="14">
        <v>3549.61</v>
      </c>
      <c r="F14" s="14">
        <v>6840.56</v>
      </c>
      <c r="G14" s="14">
        <v>6387.75</v>
      </c>
      <c r="H14" s="14">
        <v>0</v>
      </c>
      <c r="I14" s="14">
        <v>13736.15</v>
      </c>
      <c r="J14" s="14">
        <v>2147.37</v>
      </c>
      <c r="K14" s="14">
        <v>2616.77</v>
      </c>
      <c r="L14" s="14">
        <v>7248.4</v>
      </c>
      <c r="M14" s="14">
        <v>8315.24</v>
      </c>
      <c r="N14" s="13">
        <f t="shared" si="0"/>
        <v>68548.570000000007</v>
      </c>
      <c r="O14" s="53">
        <v>82632.23</v>
      </c>
    </row>
    <row r="15" spans="1:15">
      <c r="A15" s="52" t="s">
        <v>15</v>
      </c>
      <c r="B15" s="14">
        <v>48252.02</v>
      </c>
      <c r="C15" s="14">
        <v>39805.15</v>
      </c>
      <c r="D15" s="14">
        <v>5650.97</v>
      </c>
      <c r="E15" s="14">
        <v>3813.97</v>
      </c>
      <c r="F15" s="14">
        <v>7961.7</v>
      </c>
      <c r="G15" s="14">
        <v>1523.51</v>
      </c>
      <c r="H15" s="14">
        <v>0</v>
      </c>
      <c r="I15" s="14">
        <v>5316.92</v>
      </c>
      <c r="J15" s="14">
        <v>3326.35</v>
      </c>
      <c r="K15" s="14">
        <v>3127.66</v>
      </c>
      <c r="L15" s="14">
        <v>8687.06</v>
      </c>
      <c r="M15" s="14">
        <v>6783.17</v>
      </c>
      <c r="N15" s="13">
        <f t="shared" si="0"/>
        <v>73878.100000000006</v>
      </c>
      <c r="O15" s="53">
        <v>66370.38</v>
      </c>
    </row>
    <row r="16" spans="1:15">
      <c r="A16" s="52" t="s">
        <v>16</v>
      </c>
      <c r="B16" s="14">
        <v>48252.02</v>
      </c>
      <c r="C16" s="14">
        <v>73662.67</v>
      </c>
      <c r="D16" s="14">
        <v>4445.0200000000004</v>
      </c>
      <c r="E16" s="14">
        <v>4832.97</v>
      </c>
      <c r="F16" s="14">
        <v>6582.14</v>
      </c>
      <c r="G16" s="14">
        <v>9713.2000000000007</v>
      </c>
      <c r="H16" s="14">
        <v>0</v>
      </c>
      <c r="I16" s="14">
        <v>2199.46</v>
      </c>
      <c r="J16" s="14">
        <v>2409.31</v>
      </c>
      <c r="K16" s="14">
        <v>3277.25</v>
      </c>
      <c r="L16" s="14">
        <v>10297.040000000001</v>
      </c>
      <c r="M16" s="14">
        <v>11841.79</v>
      </c>
      <c r="N16" s="13">
        <f t="shared" si="0"/>
        <v>71985.53</v>
      </c>
      <c r="O16" s="53">
        <v>105527</v>
      </c>
    </row>
    <row r="17" spans="1:17">
      <c r="A17" s="52" t="s">
        <v>17</v>
      </c>
      <c r="B17" s="14">
        <v>48252.02</v>
      </c>
      <c r="C17" s="14">
        <v>55715.79</v>
      </c>
      <c r="D17" s="14">
        <v>6841.23</v>
      </c>
      <c r="E17" s="14">
        <v>7345.29</v>
      </c>
      <c r="F17" s="14">
        <v>9739.2000000000007</v>
      </c>
      <c r="G17" s="14">
        <v>15928.56</v>
      </c>
      <c r="H17" s="14">
        <v>0</v>
      </c>
      <c r="I17" s="14">
        <v>12696.43</v>
      </c>
      <c r="J17" s="14">
        <v>3765.11</v>
      </c>
      <c r="K17" s="14">
        <v>5465.59</v>
      </c>
      <c r="L17" s="14">
        <v>11014.94</v>
      </c>
      <c r="M17" s="14">
        <v>18887.75</v>
      </c>
      <c r="N17" s="13">
        <f t="shared" si="0"/>
        <v>79612.5</v>
      </c>
      <c r="O17" s="53">
        <v>116039.41</v>
      </c>
    </row>
    <row r="18" spans="1:17">
      <c r="A18" s="52" t="s">
        <v>18</v>
      </c>
      <c r="B18" s="14">
        <v>48252.02</v>
      </c>
      <c r="C18" s="14">
        <v>38675.370000000003</v>
      </c>
      <c r="D18" s="14">
        <v>3141.72</v>
      </c>
      <c r="E18" s="14">
        <v>6858.91</v>
      </c>
      <c r="F18" s="14">
        <v>4054.55</v>
      </c>
      <c r="G18" s="14">
        <v>3064.78</v>
      </c>
      <c r="H18" s="14">
        <v>16887.91</v>
      </c>
      <c r="I18" s="14">
        <v>1637.61</v>
      </c>
      <c r="J18" s="14">
        <v>1790.25</v>
      </c>
      <c r="K18" s="14">
        <v>1314.41</v>
      </c>
      <c r="L18" s="14">
        <v>13167.78</v>
      </c>
      <c r="M18" s="14">
        <v>9562.77</v>
      </c>
      <c r="N18" s="13">
        <f t="shared" si="0"/>
        <v>87294.23000000001</v>
      </c>
      <c r="O18" s="54">
        <v>61113.85</v>
      </c>
    </row>
    <row r="19" spans="1:17">
      <c r="A19" s="52" t="s">
        <v>19</v>
      </c>
      <c r="B19" s="14">
        <v>48252.02</v>
      </c>
      <c r="C19" s="14">
        <v>47962.02</v>
      </c>
      <c r="D19" s="14">
        <v>2674.1</v>
      </c>
      <c r="E19" s="14">
        <v>3921.76</v>
      </c>
      <c r="F19" s="14">
        <v>4239.82</v>
      </c>
      <c r="G19" s="14">
        <v>4469.59</v>
      </c>
      <c r="H19" s="14">
        <v>41005.11</v>
      </c>
      <c r="I19" s="14">
        <v>13658.67</v>
      </c>
      <c r="J19" s="14">
        <v>1408.33</v>
      </c>
      <c r="K19" s="14">
        <v>1953.46</v>
      </c>
      <c r="L19" s="14">
        <v>10991.24</v>
      </c>
      <c r="M19" s="14">
        <v>11194.65</v>
      </c>
      <c r="N19" s="13">
        <f t="shared" si="0"/>
        <v>108570.62</v>
      </c>
      <c r="O19" s="54">
        <v>83160.149999999994</v>
      </c>
    </row>
    <row r="20" spans="1:17">
      <c r="A20" s="52" t="s">
        <v>20</v>
      </c>
      <c r="B20" s="14">
        <v>48252.02</v>
      </c>
      <c r="C20" s="14">
        <v>35121.769999999997</v>
      </c>
      <c r="D20" s="14">
        <v>5870.52</v>
      </c>
      <c r="E20" s="14">
        <v>2203.5300000000002</v>
      </c>
      <c r="F20" s="14">
        <v>2957.24</v>
      </c>
      <c r="G20" s="14">
        <v>3663.48</v>
      </c>
      <c r="H20" s="14">
        <v>65463.47</v>
      </c>
      <c r="I20" s="14">
        <v>26904.99</v>
      </c>
      <c r="J20" s="14">
        <v>1384.46</v>
      </c>
      <c r="K20" s="14">
        <v>849.71</v>
      </c>
      <c r="L20" s="14">
        <v>12011.96</v>
      </c>
      <c r="M20" s="14">
        <v>7556.98</v>
      </c>
      <c r="N20" s="13">
        <f t="shared" si="0"/>
        <v>135939.67000000001</v>
      </c>
      <c r="O20" s="54">
        <v>76300.460000000006</v>
      </c>
    </row>
    <row r="21" spans="1:17" ht="15.75" thickBot="1">
      <c r="A21" s="55" t="s">
        <v>21</v>
      </c>
      <c r="B21" s="56">
        <f t="shared" ref="B21:N21" si="1">SUM(B9:B20)</f>
        <v>578758.68000000005</v>
      </c>
      <c r="C21" s="56">
        <f t="shared" si="1"/>
        <v>594117.05000000005</v>
      </c>
      <c r="D21" s="56">
        <f t="shared" si="1"/>
        <v>52838.33</v>
      </c>
      <c r="E21" s="56">
        <f t="shared" si="1"/>
        <v>55634.340000000004</v>
      </c>
      <c r="F21" s="56">
        <f t="shared" si="1"/>
        <v>81284.62999999999</v>
      </c>
      <c r="G21" s="56">
        <f t="shared" si="1"/>
        <v>86992.23</v>
      </c>
      <c r="H21" s="56">
        <f t="shared" si="1"/>
        <v>228045.7</v>
      </c>
      <c r="I21" s="56">
        <f t="shared" si="1"/>
        <v>235911.16</v>
      </c>
      <c r="J21" s="56">
        <f t="shared" si="1"/>
        <v>24555.699999999997</v>
      </c>
      <c r="K21" s="56">
        <f t="shared" si="1"/>
        <v>30595.879999999997</v>
      </c>
      <c r="L21" s="56">
        <f t="shared" si="1"/>
        <v>135690.08000000002</v>
      </c>
      <c r="M21" s="56">
        <f t="shared" si="1"/>
        <v>155052.54</v>
      </c>
      <c r="N21" s="56">
        <f t="shared" si="1"/>
        <v>1101173.1199999999</v>
      </c>
      <c r="O21" s="57">
        <f>SUM(O9:O20)</f>
        <v>1163815.0999999999</v>
      </c>
    </row>
    <row r="26" spans="1:17">
      <c r="L26" s="70" t="s">
        <v>35</v>
      </c>
      <c r="M26" s="70"/>
      <c r="N26" s="71"/>
      <c r="O26" s="72">
        <v>114711.5</v>
      </c>
      <c r="Q26" s="10"/>
    </row>
    <row r="27" spans="1:17">
      <c r="L27" s="70"/>
      <c r="M27" s="70"/>
      <c r="N27" s="70"/>
      <c r="O27" s="73"/>
    </row>
    <row r="28" spans="1:17">
      <c r="L28" s="70" t="s">
        <v>36</v>
      </c>
      <c r="M28" s="70"/>
      <c r="N28" s="71"/>
      <c r="O28" s="72">
        <f>N21-O21+O26</f>
        <v>52069.520000000019</v>
      </c>
    </row>
    <row r="30" spans="1:17">
      <c r="P30" s="80"/>
      <c r="Q30" s="80"/>
    </row>
  </sheetData>
  <mergeCells count="5">
    <mergeCell ref="B1:O1"/>
    <mergeCell ref="B2:O2"/>
    <mergeCell ref="B3:O3"/>
    <mergeCell ref="B4:O4"/>
    <mergeCell ref="B5:O5"/>
  </mergeCells>
  <pageMargins left="0" right="0" top="0" bottom="0" header="0" footer="0"/>
  <pageSetup paperSize="9"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opLeftCell="A4" workbookViewId="0">
      <selection activeCell="K21" sqref="K21"/>
    </sheetView>
  </sheetViews>
  <sheetFormatPr defaultRowHeight="15"/>
  <cols>
    <col min="1" max="1" width="7.140625" customWidth="1"/>
    <col min="2" max="2" width="14.28515625" customWidth="1"/>
    <col min="3" max="3" width="14.140625" customWidth="1"/>
    <col min="4" max="4" width="16.28515625" customWidth="1"/>
    <col min="5" max="5" width="13" customWidth="1"/>
    <col min="6" max="7" width="10.42578125" customWidth="1"/>
    <col min="8" max="8" width="12.85546875" customWidth="1"/>
    <col min="9" max="9" width="11.85546875" customWidth="1"/>
    <col min="10" max="10" width="12.5703125" customWidth="1"/>
    <col min="11" max="11" width="11.28515625" customWidth="1"/>
    <col min="12" max="12" width="15.28515625" customWidth="1"/>
    <col min="13" max="13" width="13.140625" customWidth="1"/>
  </cols>
  <sheetData>
    <row r="1" spans="1:14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>
      <c r="A6" s="8"/>
      <c r="B6" s="9" t="s">
        <v>28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/>
    <row r="8" spans="1:14" s="85" customFormat="1" ht="30">
      <c r="A8" s="58" t="s">
        <v>0</v>
      </c>
      <c r="B8" s="29" t="s">
        <v>1</v>
      </c>
      <c r="C8" s="29" t="s">
        <v>38</v>
      </c>
      <c r="D8" s="29" t="s">
        <v>5</v>
      </c>
      <c r="E8" s="29" t="s">
        <v>39</v>
      </c>
      <c r="F8" s="29" t="s">
        <v>4</v>
      </c>
      <c r="G8" s="29" t="s">
        <v>40</v>
      </c>
      <c r="H8" s="29" t="s">
        <v>2</v>
      </c>
      <c r="I8" s="29" t="s">
        <v>43</v>
      </c>
      <c r="J8" s="29" t="s">
        <v>3</v>
      </c>
      <c r="K8" s="29" t="s">
        <v>42</v>
      </c>
      <c r="L8" s="29" t="s">
        <v>7</v>
      </c>
      <c r="M8" s="60" t="s">
        <v>8</v>
      </c>
    </row>
    <row r="9" spans="1:14">
      <c r="A9" s="37" t="s">
        <v>9</v>
      </c>
      <c r="B9" s="36">
        <v>131967.85</v>
      </c>
      <c r="C9" s="36">
        <v>126254.82</v>
      </c>
      <c r="D9" s="36">
        <v>18017.54</v>
      </c>
      <c r="E9" s="36">
        <v>19440.45</v>
      </c>
      <c r="F9" s="11">
        <v>1449.88</v>
      </c>
      <c r="G9" s="11">
        <v>28425.360000000001</v>
      </c>
      <c r="H9" s="11">
        <v>123890.32</v>
      </c>
      <c r="I9" s="11">
        <v>86867.27</v>
      </c>
      <c r="J9" s="36">
        <v>11263.05</v>
      </c>
      <c r="K9" s="36">
        <v>11612.75</v>
      </c>
      <c r="L9" s="36">
        <f>J9+H9+F9+D9+B9</f>
        <v>286588.64</v>
      </c>
      <c r="M9" s="82">
        <v>275046.40000000002</v>
      </c>
    </row>
    <row r="10" spans="1:14">
      <c r="A10" s="37" t="s">
        <v>10</v>
      </c>
      <c r="B10" s="36">
        <v>131967.85</v>
      </c>
      <c r="C10" s="36">
        <v>121918.7</v>
      </c>
      <c r="D10" s="36">
        <v>20218.36</v>
      </c>
      <c r="E10" s="36">
        <v>17705.900000000001</v>
      </c>
      <c r="F10" s="11">
        <v>33747.57</v>
      </c>
      <c r="G10" s="11">
        <v>32769.599999999999</v>
      </c>
      <c r="H10" s="11">
        <v>136022.17000000001</v>
      </c>
      <c r="I10" s="11">
        <v>111757.7</v>
      </c>
      <c r="J10" s="11">
        <v>12594.7</v>
      </c>
      <c r="K10" s="11">
        <v>12246.45</v>
      </c>
      <c r="L10" s="36">
        <f t="shared" ref="L10:L20" si="0">J10+H10+F10+D10+B10</f>
        <v>334550.65000000002</v>
      </c>
      <c r="M10" s="83">
        <v>296398.34999999998</v>
      </c>
    </row>
    <row r="11" spans="1:14">
      <c r="A11" s="37" t="s">
        <v>11</v>
      </c>
      <c r="B11" s="36">
        <v>131967.85</v>
      </c>
      <c r="C11" s="36">
        <v>125501.4</v>
      </c>
      <c r="D11" s="36">
        <v>28938.87</v>
      </c>
      <c r="E11" s="36">
        <v>19406.55</v>
      </c>
      <c r="F11" s="11">
        <v>48951.78</v>
      </c>
      <c r="G11" s="11">
        <v>24859.81</v>
      </c>
      <c r="H11" s="11">
        <v>143736.4</v>
      </c>
      <c r="I11" s="11">
        <v>126099.38</v>
      </c>
      <c r="J11" s="11">
        <v>17902.84</v>
      </c>
      <c r="K11" s="11">
        <v>10471.98</v>
      </c>
      <c r="L11" s="36">
        <f t="shared" si="0"/>
        <v>371497.74</v>
      </c>
      <c r="M11" s="82">
        <v>306618.82</v>
      </c>
    </row>
    <row r="12" spans="1:14">
      <c r="A12" s="37" t="s">
        <v>12</v>
      </c>
      <c r="B12" s="36">
        <v>128904.79</v>
      </c>
      <c r="C12" s="36">
        <v>117669.33</v>
      </c>
      <c r="D12" s="36">
        <v>17965.759999999998</v>
      </c>
      <c r="E12" s="36">
        <v>16439.66</v>
      </c>
      <c r="F12" s="11">
        <v>28424.65</v>
      </c>
      <c r="G12" s="11">
        <v>27207.55</v>
      </c>
      <c r="H12" s="11">
        <v>82179.179999999993</v>
      </c>
      <c r="I12" s="11">
        <v>125700.72</v>
      </c>
      <c r="J12" s="11">
        <v>11490.78</v>
      </c>
      <c r="K12" s="11">
        <v>11062.22</v>
      </c>
      <c r="L12" s="36">
        <f t="shared" si="0"/>
        <v>268965.15999999997</v>
      </c>
      <c r="M12" s="82">
        <v>298079.48</v>
      </c>
    </row>
    <row r="13" spans="1:14">
      <c r="A13" s="37" t="s">
        <v>13</v>
      </c>
      <c r="B13" s="36">
        <v>128904.79</v>
      </c>
      <c r="C13" s="36">
        <v>130727.99</v>
      </c>
      <c r="D13" s="11">
        <v>19532.45</v>
      </c>
      <c r="E13" s="11">
        <v>9214.57</v>
      </c>
      <c r="F13" s="11">
        <v>31635.919999999998</v>
      </c>
      <c r="G13" s="11">
        <v>30287.95</v>
      </c>
      <c r="H13" s="11">
        <v>6762.5</v>
      </c>
      <c r="I13" s="11">
        <v>96465.32</v>
      </c>
      <c r="J13" s="11">
        <v>12352.55</v>
      </c>
      <c r="K13" s="11">
        <v>12746.96</v>
      </c>
      <c r="L13" s="36">
        <f t="shared" si="0"/>
        <v>199188.21</v>
      </c>
      <c r="M13" s="82">
        <v>279442.78999999998</v>
      </c>
    </row>
    <row r="14" spans="1:14">
      <c r="A14" s="37" t="s">
        <v>14</v>
      </c>
      <c r="B14" s="36">
        <v>128904.79</v>
      </c>
      <c r="C14" s="36">
        <v>125349.84</v>
      </c>
      <c r="D14" s="11">
        <v>15724.53</v>
      </c>
      <c r="E14" s="11">
        <v>19367.63</v>
      </c>
      <c r="F14" s="11">
        <v>19002.990000000002</v>
      </c>
      <c r="G14" s="11">
        <v>21558.5</v>
      </c>
      <c r="H14" s="11">
        <v>0</v>
      </c>
      <c r="I14" s="11">
        <v>20582.830000000002</v>
      </c>
      <c r="J14" s="11">
        <v>11182.46</v>
      </c>
      <c r="K14" s="11">
        <v>12010.11</v>
      </c>
      <c r="L14" s="36">
        <f t="shared" si="0"/>
        <v>174814.77</v>
      </c>
      <c r="M14" s="82">
        <v>198895.47</v>
      </c>
    </row>
    <row r="15" spans="1:14">
      <c r="A15" s="37" t="s">
        <v>15</v>
      </c>
      <c r="B15" s="36">
        <v>129259.05</v>
      </c>
      <c r="C15" s="36">
        <v>131283.67000000001</v>
      </c>
      <c r="D15" s="11">
        <v>28193.69</v>
      </c>
      <c r="E15" s="11">
        <v>18460.669999999998</v>
      </c>
      <c r="F15" s="11">
        <v>41613.85</v>
      </c>
      <c r="G15" s="11">
        <v>28215.84</v>
      </c>
      <c r="H15" s="11">
        <v>0</v>
      </c>
      <c r="I15" s="11">
        <v>4246.26</v>
      </c>
      <c r="J15" s="36">
        <v>18607.48</v>
      </c>
      <c r="K15" s="36">
        <v>13423.76</v>
      </c>
      <c r="L15" s="36">
        <f t="shared" si="0"/>
        <v>217674.07</v>
      </c>
      <c r="M15" s="82">
        <v>195642.52</v>
      </c>
    </row>
    <row r="16" spans="1:14">
      <c r="A16" s="37" t="s">
        <v>16</v>
      </c>
      <c r="B16" s="36">
        <v>129259.05</v>
      </c>
      <c r="C16" s="36">
        <v>122301.85</v>
      </c>
      <c r="D16" s="11">
        <v>21110.77</v>
      </c>
      <c r="E16" s="11">
        <v>25152.6</v>
      </c>
      <c r="F16" s="11">
        <v>24055.45</v>
      </c>
      <c r="G16" s="11">
        <v>38787.120000000003</v>
      </c>
      <c r="H16" s="11">
        <v>0</v>
      </c>
      <c r="I16" s="11">
        <v>2874.83</v>
      </c>
      <c r="J16" s="11">
        <v>15368.9</v>
      </c>
      <c r="K16" s="11">
        <v>20132.52</v>
      </c>
      <c r="L16" s="36">
        <f t="shared" si="0"/>
        <v>189794.16999999998</v>
      </c>
      <c r="M16" s="82">
        <v>209365.58</v>
      </c>
    </row>
    <row r="17" spans="1:15">
      <c r="A17" s="37" t="s">
        <v>17</v>
      </c>
      <c r="B17" s="36">
        <v>129259.05</v>
      </c>
      <c r="C17" s="36">
        <v>122407.4</v>
      </c>
      <c r="D17" s="11">
        <v>16180.75</v>
      </c>
      <c r="E17" s="11">
        <v>19961.689999999999</v>
      </c>
      <c r="F17" s="11">
        <v>16189.59</v>
      </c>
      <c r="G17" s="11">
        <v>17496.3</v>
      </c>
      <c r="H17" s="11">
        <v>0</v>
      </c>
      <c r="I17" s="11">
        <v>-1680.11</v>
      </c>
      <c r="J17" s="11">
        <v>12131.95</v>
      </c>
      <c r="K17" s="11">
        <v>11918.93</v>
      </c>
      <c r="L17" s="36">
        <f t="shared" si="0"/>
        <v>173761.34</v>
      </c>
      <c r="M17" s="82">
        <v>170140.21</v>
      </c>
    </row>
    <row r="18" spans="1:15">
      <c r="A18" s="37" t="s">
        <v>18</v>
      </c>
      <c r="B18" s="36">
        <v>129259.05</v>
      </c>
      <c r="C18" s="36">
        <v>119369.65</v>
      </c>
      <c r="D18" s="36">
        <v>20134.78</v>
      </c>
      <c r="E18" s="36">
        <v>18071.43</v>
      </c>
      <c r="F18" s="11">
        <v>26935.16</v>
      </c>
      <c r="G18" s="11">
        <v>25676.73</v>
      </c>
      <c r="H18" s="11">
        <v>48349.46</v>
      </c>
      <c r="I18" s="11">
        <v>1807.22</v>
      </c>
      <c r="J18" s="11">
        <v>13888.16</v>
      </c>
      <c r="K18" s="11">
        <v>13473.96</v>
      </c>
      <c r="L18" s="36">
        <f t="shared" si="0"/>
        <v>238566.61</v>
      </c>
      <c r="M18" s="82">
        <v>178406.22</v>
      </c>
    </row>
    <row r="19" spans="1:15">
      <c r="A19" s="37" t="s">
        <v>19</v>
      </c>
      <c r="B19" s="36">
        <v>129259.05</v>
      </c>
      <c r="C19" s="36">
        <v>139093.85</v>
      </c>
      <c r="D19" s="36">
        <v>20947.71</v>
      </c>
      <c r="E19" s="36">
        <v>22373.65</v>
      </c>
      <c r="F19" s="11">
        <v>30788.22</v>
      </c>
      <c r="G19" s="11">
        <v>35329.339999999997</v>
      </c>
      <c r="H19" s="11">
        <v>89829.81</v>
      </c>
      <c r="I19" s="11">
        <v>48453.279999999999</v>
      </c>
      <c r="J19" s="11">
        <v>13915.28</v>
      </c>
      <c r="K19" s="11">
        <v>15940.91</v>
      </c>
      <c r="L19" s="36">
        <f t="shared" si="0"/>
        <v>284740.07</v>
      </c>
      <c r="M19" s="82">
        <v>261213.54</v>
      </c>
    </row>
    <row r="20" spans="1:15">
      <c r="A20" s="37" t="s">
        <v>20</v>
      </c>
      <c r="B20" s="36">
        <v>129259.05</v>
      </c>
      <c r="C20" s="36">
        <v>139204.94</v>
      </c>
      <c r="D20" s="36">
        <v>20576.97</v>
      </c>
      <c r="E20" s="36">
        <v>22290.44</v>
      </c>
      <c r="F20" s="11">
        <v>33007.129999999997</v>
      </c>
      <c r="G20" s="11">
        <v>32773.089999999997</v>
      </c>
      <c r="H20" s="11">
        <v>114238.1</v>
      </c>
      <c r="I20" s="11">
        <v>86644.74</v>
      </c>
      <c r="J20" s="11">
        <v>13165.72</v>
      </c>
      <c r="K20" s="11">
        <v>13056.48</v>
      </c>
      <c r="L20" s="36">
        <f t="shared" si="0"/>
        <v>310246.97000000003</v>
      </c>
      <c r="M20" s="82">
        <v>293976.26</v>
      </c>
    </row>
    <row r="21" spans="1:15" ht="15.75" thickBot="1">
      <c r="A21" s="65" t="s">
        <v>21</v>
      </c>
      <c r="B21" s="27">
        <f t="shared" ref="B21:L21" si="1">SUM(B9:B20)</f>
        <v>1558172.2200000004</v>
      </c>
      <c r="C21" s="27">
        <f t="shared" si="1"/>
        <v>1521083.44</v>
      </c>
      <c r="D21" s="27">
        <f t="shared" si="1"/>
        <v>247542.17999999996</v>
      </c>
      <c r="E21" s="27">
        <f t="shared" si="1"/>
        <v>227885.24</v>
      </c>
      <c r="F21" s="27">
        <f t="shared" si="1"/>
        <v>335802.18999999994</v>
      </c>
      <c r="G21" s="27">
        <f t="shared" si="1"/>
        <v>343387.18999999994</v>
      </c>
      <c r="H21" s="27">
        <f t="shared" si="1"/>
        <v>745007.94000000006</v>
      </c>
      <c r="I21" s="27">
        <f t="shared" si="1"/>
        <v>709819.43999999983</v>
      </c>
      <c r="J21" s="27">
        <f t="shared" si="1"/>
        <v>163863.87</v>
      </c>
      <c r="K21" s="27">
        <f t="shared" si="1"/>
        <v>158097.03</v>
      </c>
      <c r="L21" s="27">
        <f t="shared" si="1"/>
        <v>3050388.4</v>
      </c>
      <c r="M21" s="28">
        <f>SUM(M9:M20)</f>
        <v>2963225.6400000006</v>
      </c>
    </row>
    <row r="22" spans="1: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>
      <c r="A23" s="1"/>
      <c r="B23" s="2"/>
      <c r="C23" s="2"/>
      <c r="D23" s="2"/>
      <c r="E23" s="2"/>
      <c r="F23" s="2"/>
      <c r="G23" s="2"/>
      <c r="H23" s="2"/>
      <c r="I23" s="2"/>
      <c r="J23" s="70" t="s">
        <v>35</v>
      </c>
      <c r="K23" s="70"/>
      <c r="L23" s="3"/>
      <c r="M23" s="81">
        <v>112584.3</v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74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70" t="s">
        <v>36</v>
      </c>
      <c r="K25" s="70"/>
      <c r="L25" s="3"/>
      <c r="M25" s="78">
        <f>L21-M21+M23</f>
        <v>199747.0599999993</v>
      </c>
    </row>
    <row r="27" spans="1:15">
      <c r="O27" s="80"/>
    </row>
  </sheetData>
  <mergeCells count="5">
    <mergeCell ref="B1:N1"/>
    <mergeCell ref="B2:N2"/>
    <mergeCell ref="B3:N3"/>
    <mergeCell ref="B4:N4"/>
    <mergeCell ref="B5:N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>
      <selection activeCell="K21" sqref="K21"/>
    </sheetView>
  </sheetViews>
  <sheetFormatPr defaultRowHeight="15"/>
  <cols>
    <col min="1" max="1" width="8" customWidth="1"/>
    <col min="2" max="2" width="15.42578125" customWidth="1"/>
    <col min="3" max="3" width="13.5703125" customWidth="1"/>
    <col min="4" max="5" width="15.42578125" customWidth="1"/>
    <col min="6" max="6" width="11.5703125" customWidth="1"/>
    <col min="7" max="7" width="12.5703125" customWidth="1"/>
    <col min="8" max="8" width="13.140625" customWidth="1"/>
    <col min="9" max="9" width="12.140625" customWidth="1"/>
    <col min="10" max="10" width="10.7109375" customWidth="1"/>
    <col min="11" max="11" width="10.42578125" customWidth="1"/>
    <col min="12" max="12" width="15.5703125" customWidth="1"/>
    <col min="13" max="13" width="16.28515625" customWidth="1"/>
  </cols>
  <sheetData>
    <row r="1" spans="1:14"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>
      <c r="B3" s="88" t="s">
        <v>26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8">
      <c r="B5" s="89" t="s">
        <v>37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>
      <c r="A6" s="8"/>
      <c r="B6" s="9" t="s">
        <v>27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/>
    <row r="8" spans="1:14" s="85" customFormat="1" ht="29.25" customHeight="1">
      <c r="A8" s="84" t="s">
        <v>0</v>
      </c>
      <c r="B8" s="29" t="s">
        <v>1</v>
      </c>
      <c r="C8" s="29" t="s">
        <v>38</v>
      </c>
      <c r="D8" s="29" t="s">
        <v>5</v>
      </c>
      <c r="E8" s="29" t="s">
        <v>39</v>
      </c>
      <c r="F8" s="29" t="s">
        <v>4</v>
      </c>
      <c r="G8" s="29" t="s">
        <v>40</v>
      </c>
      <c r="H8" s="29" t="s">
        <v>2</v>
      </c>
      <c r="I8" s="29" t="s">
        <v>41</v>
      </c>
      <c r="J8" s="29" t="s">
        <v>3</v>
      </c>
      <c r="K8" s="29" t="s">
        <v>42</v>
      </c>
      <c r="L8" s="29" t="s">
        <v>7</v>
      </c>
      <c r="M8" s="60" t="s">
        <v>8</v>
      </c>
    </row>
    <row r="9" spans="1:14">
      <c r="A9" s="12" t="s">
        <v>9</v>
      </c>
      <c r="B9" s="42">
        <v>132272.15</v>
      </c>
      <c r="C9" s="42">
        <v>154843.68</v>
      </c>
      <c r="D9" s="38">
        <v>33947.51</v>
      </c>
      <c r="E9" s="38">
        <v>24488.43</v>
      </c>
      <c r="F9" s="11">
        <v>54315.13</v>
      </c>
      <c r="G9" s="11">
        <v>54409.760000000002</v>
      </c>
      <c r="H9" s="38">
        <v>110628.26</v>
      </c>
      <c r="I9" s="38">
        <v>80830.66</v>
      </c>
      <c r="J9" s="11">
        <v>21596.77</v>
      </c>
      <c r="K9" s="11">
        <v>21696.39</v>
      </c>
      <c r="L9" s="38">
        <f>J9+H9+F9+D9+B9</f>
        <v>352759.82</v>
      </c>
      <c r="M9" s="43">
        <v>336424.99</v>
      </c>
    </row>
    <row r="10" spans="1:14">
      <c r="A10" s="12" t="s">
        <v>10</v>
      </c>
      <c r="B10" s="42">
        <v>132272.15</v>
      </c>
      <c r="C10" s="42">
        <v>128905.48</v>
      </c>
      <c r="D10" s="39">
        <v>24269.29</v>
      </c>
      <c r="E10" s="39">
        <v>19719.900000000001</v>
      </c>
      <c r="F10" s="11">
        <v>35756.239999999998</v>
      </c>
      <c r="G10" s="11">
        <v>35897.879999999997</v>
      </c>
      <c r="H10" s="11">
        <v>122457.72</v>
      </c>
      <c r="I10" s="11">
        <v>104197.94</v>
      </c>
      <c r="J10" s="39">
        <v>16028.33</v>
      </c>
      <c r="K10" s="39">
        <v>15115.59</v>
      </c>
      <c r="L10" s="38">
        <f t="shared" ref="L10:L20" si="0">J10+H10+F10+D10+B10</f>
        <v>330783.73</v>
      </c>
      <c r="M10" s="44">
        <v>303843.99</v>
      </c>
    </row>
    <row r="11" spans="1:14">
      <c r="A11" s="12" t="s">
        <v>11</v>
      </c>
      <c r="B11" s="42">
        <v>132272.15</v>
      </c>
      <c r="C11" s="42">
        <v>118679.53</v>
      </c>
      <c r="D11" s="40">
        <v>16230.98</v>
      </c>
      <c r="E11" s="40">
        <v>22704.53</v>
      </c>
      <c r="F11" s="11">
        <v>26950.400000000001</v>
      </c>
      <c r="G11" s="11">
        <v>27084.48</v>
      </c>
      <c r="H11" s="11">
        <v>136732.32</v>
      </c>
      <c r="I11" s="11">
        <v>108695.25</v>
      </c>
      <c r="J11" s="11">
        <v>10137.950000000001</v>
      </c>
      <c r="K11" s="11">
        <v>10158.280000000001</v>
      </c>
      <c r="L11" s="38">
        <f t="shared" si="0"/>
        <v>322323.80000000005</v>
      </c>
      <c r="M11" s="45">
        <v>287399.71999999997</v>
      </c>
    </row>
    <row r="12" spans="1:14">
      <c r="A12" s="12" t="s">
        <v>12</v>
      </c>
      <c r="B12" s="42">
        <v>130730.61</v>
      </c>
      <c r="C12" s="42">
        <v>136968.29</v>
      </c>
      <c r="D12" s="41">
        <v>20467.61</v>
      </c>
      <c r="E12" s="41">
        <v>26542.15</v>
      </c>
      <c r="F12" s="11">
        <v>39385.730000000003</v>
      </c>
      <c r="G12" s="11">
        <v>39527.629999999997</v>
      </c>
      <c r="H12" s="11">
        <v>67798.039999999994</v>
      </c>
      <c r="I12" s="11">
        <v>135131.06</v>
      </c>
      <c r="J12" s="11">
        <v>11749.95</v>
      </c>
      <c r="K12" s="11">
        <v>11770.06</v>
      </c>
      <c r="L12" s="38">
        <f t="shared" si="0"/>
        <v>270131.94</v>
      </c>
      <c r="M12" s="46">
        <v>350035.11</v>
      </c>
    </row>
    <row r="13" spans="1:14">
      <c r="A13" s="12" t="s">
        <v>13</v>
      </c>
      <c r="B13" s="42">
        <v>130730.61</v>
      </c>
      <c r="C13" s="42">
        <v>177996.58</v>
      </c>
      <c r="D13" s="41">
        <v>18993.78</v>
      </c>
      <c r="E13" s="41">
        <v>21652.080000000002</v>
      </c>
      <c r="F13" s="11">
        <v>31965.09</v>
      </c>
      <c r="G13" s="11">
        <v>33941.4</v>
      </c>
      <c r="H13" s="11">
        <v>5878.42</v>
      </c>
      <c r="I13" s="11">
        <v>100297.39</v>
      </c>
      <c r="J13" s="11">
        <v>11781</v>
      </c>
      <c r="K13" s="11">
        <v>13089.81</v>
      </c>
      <c r="L13" s="38">
        <f t="shared" si="0"/>
        <v>199348.9</v>
      </c>
      <c r="M13" s="47">
        <v>348129.75</v>
      </c>
    </row>
    <row r="14" spans="1:14">
      <c r="A14" s="12" t="s">
        <v>14</v>
      </c>
      <c r="B14" s="42">
        <v>130730.61</v>
      </c>
      <c r="C14" s="42">
        <v>124363.97</v>
      </c>
      <c r="D14" s="41">
        <v>46422.95</v>
      </c>
      <c r="E14" s="41">
        <v>34490.65</v>
      </c>
      <c r="F14" s="11">
        <v>83154.73</v>
      </c>
      <c r="G14" s="11">
        <v>47610.98</v>
      </c>
      <c r="H14" s="11">
        <v>0</v>
      </c>
      <c r="I14" s="11">
        <v>8853.5400000000009</v>
      </c>
      <c r="J14" s="11">
        <v>27833.07</v>
      </c>
      <c r="K14" s="11">
        <v>19883.55</v>
      </c>
      <c r="L14" s="38">
        <f t="shared" si="0"/>
        <v>288141.36</v>
      </c>
      <c r="M14" s="48">
        <v>235210.28</v>
      </c>
    </row>
    <row r="15" spans="1:14">
      <c r="A15" s="12" t="s">
        <v>15</v>
      </c>
      <c r="B15" s="42">
        <v>131089.9</v>
      </c>
      <c r="C15" s="42">
        <v>117532.87</v>
      </c>
      <c r="D15" s="41">
        <v>19716.32</v>
      </c>
      <c r="E15" s="41">
        <v>15535.86</v>
      </c>
      <c r="F15" s="11">
        <v>30162.78</v>
      </c>
      <c r="G15" s="11">
        <v>30118.23</v>
      </c>
      <c r="H15" s="11">
        <v>0</v>
      </c>
      <c r="I15" s="11">
        <v>3259.21</v>
      </c>
      <c r="J15" s="11">
        <v>12809.8</v>
      </c>
      <c r="K15" s="11">
        <v>13183.35</v>
      </c>
      <c r="L15" s="38">
        <f t="shared" si="0"/>
        <v>193778.8</v>
      </c>
      <c r="M15" s="49">
        <v>181472.2</v>
      </c>
    </row>
    <row r="16" spans="1:14">
      <c r="A16" s="12" t="s">
        <v>16</v>
      </c>
      <c r="B16" s="42">
        <v>131089.9</v>
      </c>
      <c r="C16" s="42">
        <v>147328.45000000001</v>
      </c>
      <c r="D16" s="41">
        <v>24799.599999999999</v>
      </c>
      <c r="E16" s="41">
        <v>29191.23</v>
      </c>
      <c r="F16" s="11">
        <v>39281.480000000003</v>
      </c>
      <c r="G16" s="11">
        <v>42592.55</v>
      </c>
      <c r="H16" s="11">
        <v>0</v>
      </c>
      <c r="I16" s="11">
        <v>2930.94</v>
      </c>
      <c r="J16" s="11">
        <v>15927.65</v>
      </c>
      <c r="K16" s="11">
        <v>17057.97</v>
      </c>
      <c r="L16" s="38">
        <f t="shared" si="0"/>
        <v>211098.63</v>
      </c>
      <c r="M16" s="50">
        <v>239031.14</v>
      </c>
    </row>
    <row r="17" spans="1:17">
      <c r="A17" s="12" t="s">
        <v>17</v>
      </c>
      <c r="B17" s="42">
        <v>131089.9</v>
      </c>
      <c r="C17" s="42">
        <v>127625.2</v>
      </c>
      <c r="D17" s="41">
        <v>19319</v>
      </c>
      <c r="E17" s="41">
        <v>20354.14</v>
      </c>
      <c r="F17" s="11">
        <v>25409.5</v>
      </c>
      <c r="G17" s="11">
        <v>25413.45</v>
      </c>
      <c r="H17" s="11">
        <v>0</v>
      </c>
      <c r="I17" s="11">
        <v>2200.25</v>
      </c>
      <c r="J17" s="11">
        <v>13409.28</v>
      </c>
      <c r="K17" s="11">
        <v>13408.63</v>
      </c>
      <c r="L17" s="38">
        <f t="shared" si="0"/>
        <v>189227.68</v>
      </c>
      <c r="M17" s="50">
        <v>189016.08</v>
      </c>
    </row>
    <row r="18" spans="1:17">
      <c r="A18" s="12" t="s">
        <v>18</v>
      </c>
      <c r="B18" s="42">
        <v>131089.9</v>
      </c>
      <c r="C18" s="42">
        <v>140216.69</v>
      </c>
      <c r="D18" s="42">
        <v>24269.73</v>
      </c>
      <c r="E18" s="42">
        <v>20775.810000000001</v>
      </c>
      <c r="F18" s="11">
        <v>35575.07</v>
      </c>
      <c r="G18" s="11">
        <v>35919.589999999997</v>
      </c>
      <c r="H18" s="11">
        <v>49034.3</v>
      </c>
      <c r="I18" s="11">
        <v>3720.02</v>
      </c>
      <c r="J18" s="11">
        <v>16140.51</v>
      </c>
      <c r="K18" s="11">
        <v>16212.4</v>
      </c>
      <c r="L18" s="38">
        <f t="shared" si="0"/>
        <v>256109.51</v>
      </c>
      <c r="M18" s="50">
        <v>216858.71</v>
      </c>
    </row>
    <row r="19" spans="1:17">
      <c r="A19" s="12" t="s">
        <v>19</v>
      </c>
      <c r="B19" s="42">
        <v>131089.9</v>
      </c>
      <c r="C19" s="42">
        <v>125656.42</v>
      </c>
      <c r="D19" s="42">
        <v>21002.05</v>
      </c>
      <c r="E19" s="42">
        <v>21554.04</v>
      </c>
      <c r="F19" s="11">
        <v>31046.560000000001</v>
      </c>
      <c r="G19" s="11">
        <v>31972.29</v>
      </c>
      <c r="H19" s="11">
        <v>105237.67</v>
      </c>
      <c r="I19" s="11">
        <v>43561.11</v>
      </c>
      <c r="J19" s="11">
        <v>13917.44</v>
      </c>
      <c r="K19" s="11">
        <v>13067.84</v>
      </c>
      <c r="L19" s="38">
        <f t="shared" si="0"/>
        <v>302293.62</v>
      </c>
      <c r="M19" s="50">
        <v>235814.1</v>
      </c>
    </row>
    <row r="20" spans="1:17">
      <c r="A20" s="12" t="s">
        <v>20</v>
      </c>
      <c r="B20" s="42">
        <v>131089.9</v>
      </c>
      <c r="C20" s="42">
        <v>132524.84</v>
      </c>
      <c r="D20" s="42">
        <v>21700.19</v>
      </c>
      <c r="E20" s="42">
        <v>20143.04</v>
      </c>
      <c r="F20" s="11">
        <v>38367.019999999997</v>
      </c>
      <c r="G20" s="11">
        <v>36500.79</v>
      </c>
      <c r="H20" s="11">
        <v>127556.82</v>
      </c>
      <c r="I20" s="11">
        <v>97314.96</v>
      </c>
      <c r="J20" s="11">
        <v>13166.18</v>
      </c>
      <c r="K20" s="11">
        <v>13064.64</v>
      </c>
      <c r="L20" s="38">
        <f t="shared" si="0"/>
        <v>331880.11</v>
      </c>
      <c r="M20" s="50">
        <v>299548.28000000003</v>
      </c>
    </row>
    <row r="21" spans="1:17" ht="15.75" thickBot="1">
      <c r="A21" s="66" t="s">
        <v>21</v>
      </c>
      <c r="B21" s="27">
        <f t="shared" ref="B21:K21" si="1">SUM(B9:B20)</f>
        <v>1575547.6799999995</v>
      </c>
      <c r="C21" s="27">
        <f t="shared" si="1"/>
        <v>1632641.9999999998</v>
      </c>
      <c r="D21" s="27">
        <f t="shared" si="1"/>
        <v>291139.01</v>
      </c>
      <c r="E21" s="27">
        <f t="shared" si="1"/>
        <v>277151.86000000004</v>
      </c>
      <c r="F21" s="27">
        <f t="shared" si="1"/>
        <v>471369.73</v>
      </c>
      <c r="G21" s="27">
        <f t="shared" si="1"/>
        <v>440989.02999999991</v>
      </c>
      <c r="H21" s="27">
        <f t="shared" si="1"/>
        <v>725323.55</v>
      </c>
      <c r="I21" s="27">
        <f t="shared" si="1"/>
        <v>690992.32999999984</v>
      </c>
      <c r="J21" s="27">
        <f t="shared" si="1"/>
        <v>184497.93000000002</v>
      </c>
      <c r="K21" s="27">
        <f t="shared" si="1"/>
        <v>177708.51</v>
      </c>
      <c r="L21" s="27">
        <f>SUM(L9:L20)</f>
        <v>3247877.9</v>
      </c>
      <c r="M21" s="28">
        <f>SUM(M9:M20)</f>
        <v>3222784.3500000006</v>
      </c>
    </row>
    <row r="22" spans="1:17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7">
      <c r="A23" s="1"/>
      <c r="B23" s="2"/>
      <c r="C23" s="2"/>
      <c r="D23" s="2"/>
      <c r="E23" s="2"/>
      <c r="F23" s="2"/>
      <c r="G23" s="2"/>
      <c r="H23" s="2"/>
      <c r="I23" s="2"/>
      <c r="J23" s="70" t="s">
        <v>35</v>
      </c>
      <c r="K23" s="70"/>
      <c r="L23" s="3"/>
      <c r="M23" s="81">
        <v>195443.85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74"/>
      <c r="Q24" s="3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70" t="s">
        <v>36</v>
      </c>
      <c r="K25" s="70"/>
      <c r="L25" s="3"/>
      <c r="M25" s="78">
        <f>L21-M21+M23</f>
        <v>220537.39999999935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>
      <c r="P27" s="80"/>
    </row>
  </sheetData>
  <mergeCells count="5">
    <mergeCell ref="B1:N1"/>
    <mergeCell ref="B2:N2"/>
    <mergeCell ref="B3:N3"/>
    <mergeCell ref="B4:N4"/>
    <mergeCell ref="B5:N5"/>
  </mergeCells>
  <pageMargins left="0" right="0" top="0" bottom="0" header="0" footer="0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Вернова,д.7</vt:lpstr>
      <vt:lpstr>Макаренко д.21А</vt:lpstr>
      <vt:lpstr>Макаренко,д.23</vt:lpstr>
      <vt:lpstr>Мира,д.3-20</vt:lpstr>
      <vt:lpstr>Мичурина д.29А</vt:lpstr>
      <vt:lpstr>Энтузиастов,д.6А</vt:lpstr>
      <vt:lpstr>Энтузиастов,д.6Б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2019-02-14T07:33:50Z</dcterms:modified>
</cp:coreProperties>
</file>